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90" windowWidth="11865" windowHeight="6930" activeTab="0"/>
  </bookViews>
  <sheets>
    <sheet name="contents " sheetId="1" r:id="rId1"/>
    <sheet name="1.Balance Sheet" sheetId="2" r:id="rId2"/>
    <sheet name="2.Statement of Income" sheetId="3" r:id="rId3"/>
    <sheet name="3.Statement of Cash Flows" sheetId="4" r:id="rId4"/>
    <sheet name="Financial Data①" sheetId="5" r:id="rId5"/>
    <sheet name="Financial Data②" sheetId="6" r:id="rId6"/>
    <sheet name="Financial Data③" sheetId="7" r:id="rId7"/>
  </sheets>
  <definedNames>
    <definedName name="_xlnm.Print_Titles" localSheetId="1">'1.Balance Sheet'!$1:$6</definedName>
  </definedNames>
  <calcPr fullCalcOnLoad="1"/>
</workbook>
</file>

<file path=xl/sharedStrings.xml><?xml version="1.0" encoding="utf-8"?>
<sst xmlns="http://schemas.openxmlformats.org/spreadsheetml/2006/main" count="574" uniqueCount="334">
  <si>
    <t>Payments for purchases of available-for-sale securities</t>
  </si>
  <si>
    <t>Proceeds from sales of available-for-sale securities</t>
  </si>
  <si>
    <t>(Increase) decrease in investments in and advances to affiliates</t>
  </si>
  <si>
    <t>Decrease (increase) in time deposits</t>
  </si>
  <si>
    <t>Proceeds from sales of discontinued operation</t>
  </si>
  <si>
    <t>Decrease (increase) in cash deposits for assignment of debt securities</t>
  </si>
  <si>
    <t>Others, net</t>
  </si>
  <si>
    <t>Net cash used in investing activities</t>
  </si>
  <si>
    <t>Cash Flows from Financing Activities:</t>
  </si>
  <si>
    <t>(Decrease) increase in short-term borrowings, net</t>
  </si>
  <si>
    <t>Proceeds from issuance of long-term debt securities</t>
  </si>
  <si>
    <t>Repayment of long-term debt securities</t>
  </si>
  <si>
    <t>Payment for purchase of treasury stock</t>
  </si>
  <si>
    <t>Net increase in cash and cash equivalents from discontinued operations</t>
  </si>
  <si>
    <t>Net Increase (Decrease) in Cash and Cash Equivalents</t>
  </si>
  <si>
    <t>Cash and Cash Equivalents at Beginning of Year</t>
  </si>
  <si>
    <t>Adjustment for change in fiscal year end of consolidated subsidiaries</t>
  </si>
  <si>
    <t>Cash and Cash Equivalents at End of Year</t>
  </si>
  <si>
    <t>Supplemental Disclosures of Cash Flow Information:</t>
  </si>
  <si>
    <t>Cash Paid during the Year for -</t>
  </si>
  <si>
    <t>Income taxes</t>
  </si>
  <si>
    <t>Millions of Yen</t>
  </si>
  <si>
    <t>2010/03</t>
  </si>
  <si>
    <t>2011/03</t>
  </si>
  <si>
    <t>Selected Financial Data①</t>
  </si>
  <si>
    <t xml:space="preserve">Ricoh Company, Ltd. and Consolidated Subsidiaries </t>
  </si>
  <si>
    <t>For the Years Ended March 31</t>
  </si>
  <si>
    <t>Net Sales</t>
  </si>
  <si>
    <t>Cost of sales</t>
  </si>
  <si>
    <t>Gross profit</t>
  </si>
  <si>
    <t>Selling, general and administrative expenses</t>
  </si>
  <si>
    <t>Operating income</t>
  </si>
  <si>
    <t>Income before income taxes</t>
  </si>
  <si>
    <t>Provision for income taxes</t>
  </si>
  <si>
    <t>Income from continuing operations</t>
  </si>
  <si>
    <t>Income from discontinued operations, net of tax</t>
  </si>
  <si>
    <t>Net income attributable to Ricoh Company,Ltd.</t>
  </si>
  <si>
    <t>Exchange rate                             [yen/US$]</t>
  </si>
  <si>
    <t xml:space="preserve">        　　                                  　[yen/EURO]</t>
  </si>
  <si>
    <t>　</t>
  </si>
  <si>
    <t>Imaging &amp; Solutions</t>
  </si>
  <si>
    <t>Imaging Solutions</t>
  </si>
  <si>
    <t>Network System Solutions</t>
  </si>
  <si>
    <t>Industrial Products</t>
  </si>
  <si>
    <t>Other</t>
  </si>
  <si>
    <t>Japan</t>
  </si>
  <si>
    <t>Overseas</t>
  </si>
  <si>
    <t>The Americas</t>
  </si>
  <si>
    <t>Europe</t>
  </si>
  <si>
    <t xml:space="preserve">* As a result of the sale of a business, the operating results from the discontinued operations have been reclassified in accordance with Statement of Financial Accounting Standards </t>
  </si>
  <si>
    <t>2001/03</t>
  </si>
  <si>
    <t>2003/03</t>
  </si>
  <si>
    <t>2004/03</t>
  </si>
  <si>
    <t>2005/03</t>
  </si>
  <si>
    <t>2006/03</t>
  </si>
  <si>
    <t>2002/03</t>
  </si>
  <si>
    <t xml:space="preserve">Ricoh Company, Ltd. and Consolidated Subsidiaries </t>
  </si>
  <si>
    <t>For the Years Ended March 31</t>
  </si>
  <si>
    <t>R&amp;D Expenditure</t>
  </si>
  <si>
    <t>Depreciation for tangible fixed assets</t>
  </si>
  <si>
    <t>Capital Investments</t>
  </si>
  <si>
    <t>Related Consolidated Cash Flows</t>
  </si>
  <si>
    <t>Cash Flows from operating activities</t>
  </si>
  <si>
    <t>Cash Flows from investing activities</t>
  </si>
  <si>
    <t>Cash Flows from financing activities</t>
  </si>
  <si>
    <t>Related Consolidated Balance Sheets (at year end)</t>
  </si>
  <si>
    <t>Liquidity at hand</t>
  </si>
  <si>
    <t>Inventories</t>
  </si>
  <si>
    <t>Total assets</t>
  </si>
  <si>
    <t>Shareholders' equity</t>
  </si>
  <si>
    <t>Selected Consolidated Financial Data</t>
  </si>
  <si>
    <t xml:space="preserve">Operating Income Ratio </t>
  </si>
  <si>
    <t xml:space="preserve">Net Income Ratio </t>
  </si>
  <si>
    <t>Return of Equity (ROE)</t>
  </si>
  <si>
    <t>Equity ratio</t>
  </si>
  <si>
    <t>Net income attributable to Ricoh Company,Ltd. shareholders per share（in yen and dollars)</t>
  </si>
  <si>
    <t>Dividends per share（in yen and dollars)</t>
  </si>
  <si>
    <t>Common stock price range（in yen and dollars)</t>
  </si>
  <si>
    <t>High</t>
  </si>
  <si>
    <t>Low</t>
  </si>
  <si>
    <t>Consolidated number of employees</t>
  </si>
  <si>
    <t>Japan</t>
  </si>
  <si>
    <t>Overseas</t>
  </si>
  <si>
    <t>Total</t>
  </si>
  <si>
    <t xml:space="preserve">  Free Cash Flow</t>
  </si>
  <si>
    <t>Thousands of people</t>
  </si>
  <si>
    <t>Selected Financial Data③</t>
  </si>
  <si>
    <t>Sales by Category</t>
  </si>
  <si>
    <t>2008/3
1Q</t>
  </si>
  <si>
    <t>2008/3
2Q</t>
  </si>
  <si>
    <t>2008/3
3Q</t>
  </si>
  <si>
    <t>2008/3
4Q</t>
  </si>
  <si>
    <t>2009/3
1Q</t>
  </si>
  <si>
    <t>2009/3
2Q</t>
  </si>
  <si>
    <t>2009/3
3Q</t>
  </si>
  <si>
    <t>2009/3
4Q</t>
  </si>
  <si>
    <t>2010/3
1Q</t>
  </si>
  <si>
    <t>2010/3
2Q</t>
  </si>
  <si>
    <t>2010/3
3Q</t>
  </si>
  <si>
    <t>2010/3
4Q</t>
  </si>
  <si>
    <t>2011/3
1Q</t>
  </si>
  <si>
    <t>2011/3
2Q</t>
  </si>
  <si>
    <t>2011/3
3Q</t>
  </si>
  <si>
    <t>2011/3
4Q</t>
  </si>
  <si>
    <t>3. Consolidated Statement of Cash Flows</t>
  </si>
  <si>
    <t>Selected Financial Data②</t>
  </si>
  <si>
    <t>* Ricoh revised business Segments from fiscal year 2006. The figure of fiscal year 2005 have been revised to conform to current presentation.</t>
  </si>
  <si>
    <t>Debt(Short-term borrowings and Long-term indebtedness)</t>
  </si>
  <si>
    <t>Related Consolidated Profit and Loss</t>
  </si>
  <si>
    <t>Sales by Category</t>
  </si>
  <si>
    <t>Sales by Geographic Area</t>
  </si>
  <si>
    <t xml:space="preserve">   ("SFAS") No. 144, "Accounting for the Impairment or Disposal of Long-Lived Assets" from fiscal year 2003 to 2006.</t>
  </si>
  <si>
    <t>R&amp;D, Depreciation and Capital investments</t>
  </si>
  <si>
    <t>Consolidated Statement of Income (Quarterly)</t>
  </si>
  <si>
    <t>Net Sales</t>
  </si>
  <si>
    <t>Cost of sales</t>
  </si>
  <si>
    <t>Selling, general and administrative expenses</t>
  </si>
  <si>
    <t>Operating income</t>
  </si>
  <si>
    <t>Income before income taxes</t>
  </si>
  <si>
    <t>Provision for income taxes</t>
  </si>
  <si>
    <t>Imaging &amp; Solutions</t>
  </si>
  <si>
    <t>Imaging Solutions</t>
  </si>
  <si>
    <t>Network System Solutions</t>
  </si>
  <si>
    <t>Industrial Products</t>
  </si>
  <si>
    <t>Other</t>
  </si>
  <si>
    <t>Sales by Geographic Area</t>
  </si>
  <si>
    <t>Japan</t>
  </si>
  <si>
    <t>Overseas</t>
  </si>
  <si>
    <t>The Americas</t>
  </si>
  <si>
    <t>Europe</t>
  </si>
  <si>
    <t>－</t>
  </si>
  <si>
    <t>　</t>
  </si>
  <si>
    <t>単位：千米ドル</t>
  </si>
  <si>
    <t>-</t>
  </si>
  <si>
    <t>－</t>
  </si>
  <si>
    <t>-</t>
  </si>
  <si>
    <t>2010年3月
期</t>
  </si>
  <si>
    <t>Less - Allowance for doubtful receivables</t>
  </si>
  <si>
    <t>Machinery and equipment</t>
  </si>
  <si>
    <t>Accrued income taxes</t>
  </si>
  <si>
    <t>Accrued expenses and other</t>
  </si>
  <si>
    <t>Long-Term Liabilities:</t>
  </si>
  <si>
    <t>1995/03</t>
  </si>
  <si>
    <t>1996/03</t>
  </si>
  <si>
    <t>1997/03</t>
  </si>
  <si>
    <t>1998/03</t>
  </si>
  <si>
    <t>1999/03</t>
  </si>
  <si>
    <t>2000/03*</t>
  </si>
  <si>
    <t>2001/03*</t>
  </si>
  <si>
    <t>2002/03*</t>
  </si>
  <si>
    <t>2004/03</t>
  </si>
  <si>
    <t>2005/03**</t>
  </si>
  <si>
    <t>2006/03**</t>
  </si>
  <si>
    <t>2007/03</t>
  </si>
  <si>
    <t>2008/03</t>
  </si>
  <si>
    <t>2009/03</t>
  </si>
  <si>
    <t>2010/03</t>
  </si>
  <si>
    <t>2011/03</t>
  </si>
  <si>
    <t>Thousands of</t>
  </si>
  <si>
    <t>U.S. Dollars</t>
  </si>
  <si>
    <t>U.S. Dollars</t>
  </si>
  <si>
    <t>Ricoh Company, Ltd. and Consolidated Subsidiaries</t>
  </si>
  <si>
    <t>Thousands of</t>
  </si>
  <si>
    <t>For the Years Ended March 31</t>
  </si>
  <si>
    <t>Millions of Yen</t>
  </si>
  <si>
    <t>Total</t>
  </si>
  <si>
    <t>*Restated in related to the change of the range of a cash equivalent since April 1, 2002.</t>
  </si>
  <si>
    <t>Interest and dividend income</t>
  </si>
  <si>
    <t>Income before Cumulative Effect of Accounting Change</t>
  </si>
  <si>
    <t>Cumulative Effect of Accounting Change, net of tax</t>
  </si>
  <si>
    <t>Gross profit</t>
  </si>
  <si>
    <t>Equity in Earnings of Affiliates</t>
  </si>
  <si>
    <t>Income from discontinued business, net of tax</t>
  </si>
  <si>
    <t>Net income attributable to Ricoh Company, Ltd.</t>
  </si>
  <si>
    <t>2. Consolidated Statement of Income</t>
  </si>
  <si>
    <t>2000/03</t>
  </si>
  <si>
    <t>2001/03</t>
  </si>
  <si>
    <t>2002/03</t>
  </si>
  <si>
    <t>2003/03 *</t>
  </si>
  <si>
    <t>2004/03 *</t>
  </si>
  <si>
    <t>2005/03 *</t>
  </si>
  <si>
    <t>2006/03 *</t>
  </si>
  <si>
    <t>*As a result of the sale of business, the operating results from the discontinued business have been reclassified from fiscal 2003 to 2006.</t>
  </si>
  <si>
    <t>Per Share of Common Stock:</t>
  </si>
  <si>
    <t>Basic</t>
  </si>
  <si>
    <t>Diluted</t>
  </si>
  <si>
    <t>Cash dividends, applicable to the year</t>
  </si>
  <si>
    <t>Net ｓales:</t>
  </si>
  <si>
    <t xml:space="preserve">  Products</t>
  </si>
  <si>
    <t xml:space="preserve">  Post sales and rentals</t>
  </si>
  <si>
    <t xml:space="preserve">  Other revenue</t>
  </si>
  <si>
    <t xml:space="preserve">       Total</t>
  </si>
  <si>
    <t>Cost of sales:</t>
  </si>
  <si>
    <t>Selling, General and Administrative Expenses</t>
  </si>
  <si>
    <t>Operating income</t>
  </si>
  <si>
    <t>Other (Income) Expenses:</t>
  </si>
  <si>
    <t>Interest expenses</t>
  </si>
  <si>
    <t>Foreign currency exchange loss, net</t>
  </si>
  <si>
    <t>Loss on impairment of securities</t>
  </si>
  <si>
    <t>Other, net</t>
  </si>
  <si>
    <t xml:space="preserve">Income before Income Taxes, </t>
  </si>
  <si>
    <t>and Equity in Earnings of Affiliates</t>
  </si>
  <si>
    <t>Provision for Income Taxes:</t>
  </si>
  <si>
    <t>Current</t>
  </si>
  <si>
    <t>Deferred</t>
  </si>
  <si>
    <t xml:space="preserve">Income before Minority Interests and </t>
  </si>
  <si>
    <t>Net income</t>
  </si>
  <si>
    <t>Net income attributable to noncontrolling interests</t>
  </si>
  <si>
    <t>Income from continuing business, net of tax</t>
  </si>
  <si>
    <r>
      <t>Y</t>
    </r>
    <r>
      <rPr>
        <sz val="11"/>
        <rFont val="ＭＳ Ｐゴシック"/>
        <family val="3"/>
      </rPr>
      <t>en</t>
    </r>
  </si>
  <si>
    <t>2003/03 **</t>
  </si>
  <si>
    <t>2004/03 **</t>
  </si>
  <si>
    <t>2005/03 **</t>
  </si>
  <si>
    <t>2006/03 **</t>
  </si>
  <si>
    <t>Impairment loss of goodwill</t>
  </si>
  <si>
    <t>Cash Flows from Investing Activities:</t>
  </si>
  <si>
    <t>Proceeds from sales of plant and equipment</t>
  </si>
  <si>
    <t>5-7</t>
  </si>
  <si>
    <t>1. Consolidated Balance Sheet</t>
  </si>
  <si>
    <t>Ricoh Company, Ltd. and Consolidated Subsidiaries</t>
  </si>
  <si>
    <t>For the Years Ended March 31</t>
  </si>
  <si>
    <t>Millions of Yen</t>
  </si>
  <si>
    <t>2003/03</t>
  </si>
  <si>
    <t>2011/03</t>
  </si>
  <si>
    <t>ASSETS</t>
  </si>
  <si>
    <t>Current Assets:</t>
  </si>
  <si>
    <t>Cash and cash equivalents</t>
  </si>
  <si>
    <t>Time deposits</t>
  </si>
  <si>
    <t>Marketable securities</t>
  </si>
  <si>
    <t>Trade receivables -</t>
  </si>
  <si>
    <t>Notes</t>
  </si>
  <si>
    <t>Accounts</t>
  </si>
  <si>
    <t>Current maturities of Long-term finance receivables, net</t>
  </si>
  <si>
    <t>Inventories -</t>
  </si>
  <si>
    <t>Finished goods</t>
  </si>
  <si>
    <t>Work in process and raw materials</t>
  </si>
  <si>
    <t>Deferred income tax and other</t>
  </si>
  <si>
    <t>Total current assets</t>
  </si>
  <si>
    <t>Property, Plant and Equipment, at cost:</t>
  </si>
  <si>
    <t>Land</t>
  </si>
  <si>
    <t>Buildings</t>
  </si>
  <si>
    <t>Construction in progress</t>
  </si>
  <si>
    <t>Total</t>
  </si>
  <si>
    <t>Less - Accumulated depreciation and amortization</t>
  </si>
  <si>
    <t>Net property, plant and equipment</t>
  </si>
  <si>
    <t>Investments and Other assets:</t>
  </si>
  <si>
    <t>Long-term financial receivables, net</t>
  </si>
  <si>
    <t>Investment securities</t>
  </si>
  <si>
    <t>Investment in and advances to affiliates</t>
  </si>
  <si>
    <t>Goodwill</t>
  </si>
  <si>
    <t>Other intangible assets</t>
  </si>
  <si>
    <t>Lease deposits and other</t>
  </si>
  <si>
    <t>Total investments and other assets</t>
  </si>
  <si>
    <t>Total Assets</t>
  </si>
  <si>
    <t>Liabilities and Shareholders' Investment</t>
  </si>
  <si>
    <t>Current Liabilities:</t>
  </si>
  <si>
    <t>Short-term borrowings</t>
  </si>
  <si>
    <t>Current maturities of long-term indebtedness</t>
  </si>
  <si>
    <t>Trade payables</t>
  </si>
  <si>
    <t>Total current liabilities</t>
  </si>
  <si>
    <t>Long-term indebtedness</t>
  </si>
  <si>
    <t>Accrued pension and severance costs</t>
  </si>
  <si>
    <t>Deferred income taxes and other</t>
  </si>
  <si>
    <t>Total long-term liabilities</t>
  </si>
  <si>
    <t>Equity:</t>
  </si>
  <si>
    <t>Common stock;</t>
  </si>
  <si>
    <t xml:space="preserve">  Authorized - 1,500,000,000 shares in 2010 and 2011</t>
  </si>
  <si>
    <t xml:space="preserve">  Issued and outstanding - 744,912,078 shares and</t>
  </si>
  <si>
    <t xml:space="preserve">  725,591,355 shares in 2010 and 744,912,078 shares</t>
  </si>
  <si>
    <t xml:space="preserve">  and 725,502,668 shares in 2011</t>
  </si>
  <si>
    <t>Additional paid-in capital</t>
  </si>
  <si>
    <t>Retained earnings</t>
  </si>
  <si>
    <t>Accumulated other comprehensive income (loss)</t>
  </si>
  <si>
    <t>Treasury stock at cost; 19,320,723 shares in 2010 and</t>
  </si>
  <si>
    <t xml:space="preserve">  19,409,410 shares in 2011</t>
  </si>
  <si>
    <t>Total Ricoh Company, Ltd. shareholders' equity</t>
  </si>
  <si>
    <t>Noncontrolling interests</t>
  </si>
  <si>
    <t>Total equity</t>
  </si>
  <si>
    <t>Total Liabilities and equity</t>
  </si>
  <si>
    <t>*Restated in related to the change of the range of a cash equivalent since April 1, 2002.</t>
  </si>
  <si>
    <t>**The finance receivables expected to be collected with in one year from the balance sheet date, or the current position was reclassified to current assets for the year ended March 31, 2005</t>
  </si>
  <si>
    <t>Common stock</t>
  </si>
  <si>
    <t>Number of shares authorized</t>
  </si>
  <si>
    <t xml:space="preserve">Number of shares issued </t>
  </si>
  <si>
    <t>Number of shares issued (excluding Treasury stock)</t>
  </si>
  <si>
    <t>Number of treasury stock</t>
  </si>
  <si>
    <t>Net income attributable to Ricoh Company, Ltd.:</t>
  </si>
  <si>
    <t xml:space="preserve">Per American Depositary Share, Each Representing 5 Shares of Common Stock: </t>
  </si>
  <si>
    <t>Cash dividends, paid</t>
  </si>
  <si>
    <t>2010/03</t>
  </si>
  <si>
    <t>Cash Flows from Operating Activities:</t>
  </si>
  <si>
    <t>Consolidated Net income</t>
  </si>
  <si>
    <t>Income from discontinued operation, net of tax</t>
  </si>
  <si>
    <t>－</t>
  </si>
  <si>
    <t>Income from continuing operations</t>
  </si>
  <si>
    <t>Adjustments to reconcile net income to net cash provided by operating activities -</t>
  </si>
  <si>
    <t>Depreciation and amortization</t>
  </si>
  <si>
    <t>Equity in earnings of affiliates, net of dividends received</t>
  </si>
  <si>
    <t>Deferred income taxes</t>
  </si>
  <si>
    <t>Loss on disposal and sales of plant and equipment</t>
  </si>
  <si>
    <t>Losses on impairment of securities</t>
  </si>
  <si>
    <t>Pension and severance costs, less payments</t>
  </si>
  <si>
    <t>Cumulative effect of accounting change, net of tax</t>
  </si>
  <si>
    <t>Changes in assets and liabilities, net of effects from acquisition -</t>
  </si>
  <si>
    <t>Decrease (increase) in trade receivables</t>
  </si>
  <si>
    <t>Decrease (increase) in inventories</t>
  </si>
  <si>
    <t>Decrease (increase) in finance receivables</t>
  </si>
  <si>
    <t>Decrease (increase) in trade payables</t>
  </si>
  <si>
    <t>(Decrease) increase in accrued income taxes and accrued expenses and other</t>
  </si>
  <si>
    <t>Net cash provided by operating activities</t>
  </si>
  <si>
    <t>Expenditures for property, plant and equipment</t>
  </si>
  <si>
    <t>Expenditures for intangible assets</t>
  </si>
  <si>
    <t>Purchase of business, net of cash acquired</t>
  </si>
  <si>
    <t>Proceeds from long-term indebtedness</t>
  </si>
  <si>
    <t>Repayment of long-term indebtedness</t>
  </si>
  <si>
    <t>Dividends paid</t>
  </si>
  <si>
    <t>Net cash provided by (used in) financing activities</t>
  </si>
  <si>
    <t>Effect of Exchange Rate Change on Cash and Cash Equivalents</t>
  </si>
  <si>
    <t>Interest, excluding interest capitalized</t>
  </si>
  <si>
    <t>**As a result of the sale of business, the operating results from the discontinued business have been reclassified from fiscal 2003 to 2006.</t>
  </si>
  <si>
    <t>Financial Datasheet</t>
  </si>
  <si>
    <t>(FY1995/03 - FY2011/03)</t>
  </si>
  <si>
    <t>Page</t>
  </si>
  <si>
    <t>Consolidated Balance Sheets</t>
  </si>
  <si>
    <t>Consolidated Statement of Income</t>
  </si>
  <si>
    <t>Consolidated Statement of Cash Flows</t>
  </si>
  <si>
    <t>- Sales by Category</t>
  </si>
  <si>
    <t>- Sales by Geographic Area</t>
  </si>
  <si>
    <t>- R&amp;D Expenditure</t>
  </si>
  <si>
    <t>- Financial Income</t>
  </si>
  <si>
    <t>- Depreciation for tangible fixed assets / Expenditure for plant and equipment</t>
  </si>
  <si>
    <t>- Financial figures</t>
  </si>
  <si>
    <t>- Number of employees</t>
  </si>
  <si>
    <t>Financial Data</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</si>
</sst>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
    <numFmt numFmtId="178" formatCode="\ \ \ \ @"/>
    <numFmt numFmtId="179" formatCode="\ \ \ @"/>
    <numFmt numFmtId="180" formatCode="0_ "/>
    <numFmt numFmtId="181" formatCode="0.000"/>
    <numFmt numFmtId="182" formatCode="0.0%"/>
    <numFmt numFmtId="183" formatCode="#,##0.0;[Red]\-#,##0.0"/>
    <numFmt numFmtId="184" formatCode="0.0\ %"/>
    <numFmt numFmtId="185" formatCode="#,##0_);\(#,##0\)"/>
    <numFmt numFmtId="186" formatCode="0_);\(0\)"/>
    <numFmt numFmtId="187" formatCode="#,##0.000;[Red]\-#,##0.000"/>
    <numFmt numFmtId="188" formatCode="#,##0.0_);\(#,##0.0\)"/>
    <numFmt numFmtId="189" formatCode="#,##0.00_);\(#,##0.00\)"/>
    <numFmt numFmtId="190" formatCode="yy/m"/>
    <numFmt numFmtId="191" formatCode="0.0&quot;倍&quot;"/>
    <numFmt numFmtId="192" formatCode="0.0&quot;ヵ&quot;&quot;月&quot;"/>
    <numFmt numFmtId="193" formatCode="0.0"/>
    <numFmt numFmtId="194" formatCode="0.00&quot;倍&quot;"/>
    <numFmt numFmtId="195" formatCode="0.00&quot;ヵ&quot;&quot;月&quot;"/>
    <numFmt numFmtId="196" formatCode="0.000%"/>
    <numFmt numFmtId="197" formatCode="#,##0.00_ ;[Red]\-#,##0.00\ "/>
    <numFmt numFmtId="198" formatCode="mm/dd/yy"/>
    <numFmt numFmtId="199" formatCode="0.0_);[Red]\(0.0\)"/>
    <numFmt numFmtId="200" formatCode="#,##0.0"/>
    <numFmt numFmtId="201" formatCode="mmm\-yyyy"/>
    <numFmt numFmtId="202" formatCode="#,##0.0_ ;[Red]\-#,##0.0\ "/>
    <numFmt numFmtId="203" formatCode="0.0_ "/>
    <numFmt numFmtId="204" formatCode="#,##0_);[Red]\(#,##0\)"/>
    <numFmt numFmtId="205" formatCode="#,##0_ "/>
    <numFmt numFmtId="206" formatCode="#,##0.0%;[Red]\-#,##0.0%"/>
    <numFmt numFmtId="207" formatCode="#,##0.0_ "/>
    <numFmt numFmtId="208" formatCode="0_);[Red]\(0\)"/>
    <numFmt numFmtId="209" formatCode="0.00000000"/>
    <numFmt numFmtId="210" formatCode="0.0000000"/>
    <numFmt numFmtId="211" formatCode="0.000000"/>
    <numFmt numFmtId="212" formatCode="0.00000"/>
    <numFmt numFmtId="213" formatCode="0.0000"/>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0"/>
      <name val="ＭＳ Ｐゴシック"/>
      <family val="3"/>
    </font>
    <font>
      <sz val="6"/>
      <name val="ＭＳ Ｐ明朝"/>
      <family val="1"/>
    </font>
    <font>
      <sz val="11"/>
      <name val="明朝"/>
      <family val="3"/>
    </font>
    <font>
      <b/>
      <u val="single"/>
      <sz val="16"/>
      <name val="ＭＳ Ｐゴシック"/>
      <family val="3"/>
    </font>
    <font>
      <b/>
      <sz val="10"/>
      <name val="ＭＳ Ｐゴシック"/>
      <family val="3"/>
    </font>
    <font>
      <b/>
      <sz val="11"/>
      <name val="ＭＳ Ｐゴシック"/>
      <family val="3"/>
    </font>
    <font>
      <sz val="10"/>
      <name val="明朝"/>
      <family val="1"/>
    </font>
    <font>
      <sz val="11"/>
      <color indexed="10"/>
      <name val="ＭＳ Ｐゴシック"/>
      <family val="3"/>
    </font>
    <font>
      <sz val="10"/>
      <color indexed="10"/>
      <name val="ＭＳ Ｐゴシック"/>
      <family val="3"/>
    </font>
    <font>
      <b/>
      <sz val="14"/>
      <name val="ＭＳ Ｐゴシック"/>
      <family val="3"/>
    </font>
    <font>
      <b/>
      <sz val="12"/>
      <name val="ＭＳ Ｐゴシック"/>
      <family val="3"/>
    </font>
    <font>
      <sz val="8"/>
      <name val="ＭＳ Ｐゴシック"/>
      <family val="3"/>
    </font>
    <font>
      <b/>
      <sz val="10"/>
      <name val="明朝"/>
      <family val="1"/>
    </font>
    <font>
      <sz val="11"/>
      <name val="Times New Roman"/>
      <family val="1"/>
    </font>
    <font>
      <b/>
      <sz val="24"/>
      <name val="Times New Roman"/>
      <family val="1"/>
    </font>
    <font>
      <b/>
      <sz val="20"/>
      <name val="Times New Roman"/>
      <family val="1"/>
    </font>
    <font>
      <sz val="20"/>
      <name val="Times New Roman"/>
      <family val="1"/>
    </font>
    <font>
      <b/>
      <i/>
      <sz val="11"/>
      <name val="Times New Roman"/>
      <family val="1"/>
    </font>
    <font>
      <b/>
      <i/>
      <sz val="14"/>
      <name val="Times New Roman"/>
      <family val="1"/>
    </font>
    <font>
      <sz val="14"/>
      <name val="Times New Roman"/>
      <family val="1"/>
    </font>
    <font>
      <sz val="12"/>
      <name val="Times New Roman"/>
      <family val="1"/>
    </font>
    <font>
      <b/>
      <i/>
      <sz val="12"/>
      <name val="Times New Roman"/>
      <family val="1"/>
    </font>
  </fonts>
  <fills count="3">
    <fill>
      <patternFill/>
    </fill>
    <fill>
      <patternFill patternType="gray125"/>
    </fill>
    <fill>
      <patternFill patternType="solid">
        <fgColor indexed="41"/>
        <bgColor indexed="64"/>
      </patternFill>
    </fill>
  </fills>
  <borders count="10">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medium"/>
      <bottom style="dashed"/>
    </border>
    <border>
      <left>
        <color indexed="63"/>
      </left>
      <right>
        <color indexed="63"/>
      </right>
      <top style="dashed"/>
      <bottom style="dashed"/>
    </border>
    <border>
      <left>
        <color indexed="63"/>
      </left>
      <right>
        <color indexed="63"/>
      </right>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2" fillId="0" borderId="0" applyNumberFormat="0" applyFill="0" applyBorder="0" applyAlignment="0" applyProtection="0"/>
  </cellStyleXfs>
  <cellXfs count="21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xf>
    <xf numFmtId="0" fontId="6" fillId="0" borderId="0" xfId="0" applyFont="1" applyAlignment="1">
      <alignment/>
    </xf>
    <xf numFmtId="0" fontId="7" fillId="0" borderId="0" xfId="0" applyFont="1" applyAlignment="1">
      <alignment/>
    </xf>
    <xf numFmtId="185" fontId="7" fillId="0" borderId="1" xfId="0" applyNumberFormat="1" applyFont="1" applyBorder="1" applyAlignment="1">
      <alignment horizontal="right"/>
    </xf>
    <xf numFmtId="185" fontId="7" fillId="0" borderId="1" xfId="0" applyNumberFormat="1" applyFont="1" applyFill="1" applyBorder="1" applyAlignment="1">
      <alignment horizontal="right"/>
    </xf>
    <xf numFmtId="0" fontId="7" fillId="0" borderId="1" xfId="0" applyFont="1" applyBorder="1" applyAlignment="1">
      <alignment/>
    </xf>
    <xf numFmtId="185" fontId="7" fillId="0" borderId="1" xfId="17" applyNumberFormat="1" applyFont="1" applyBorder="1" applyAlignment="1">
      <alignment/>
    </xf>
    <xf numFmtId="185" fontId="7" fillId="0" borderId="1" xfId="17" applyNumberFormat="1" applyFont="1" applyFill="1" applyBorder="1" applyAlignment="1">
      <alignment/>
    </xf>
    <xf numFmtId="0" fontId="7" fillId="0" borderId="0" xfId="0" applyFont="1" applyBorder="1" applyAlignment="1">
      <alignment/>
    </xf>
    <xf numFmtId="185" fontId="7" fillId="0" borderId="0" xfId="17" applyNumberFormat="1" applyFont="1" applyBorder="1" applyAlignment="1">
      <alignment/>
    </xf>
    <xf numFmtId="185" fontId="7" fillId="0" borderId="0" xfId="17" applyNumberFormat="1" applyFont="1" applyFill="1" applyBorder="1" applyAlignment="1">
      <alignment/>
    </xf>
    <xf numFmtId="185" fontId="7" fillId="0" borderId="0" xfId="17" applyNumberFormat="1" applyFont="1" applyFill="1" applyBorder="1" applyAlignment="1">
      <alignment/>
    </xf>
    <xf numFmtId="0" fontId="7" fillId="0" borderId="2" xfId="0" applyFont="1" applyBorder="1" applyAlignment="1">
      <alignment/>
    </xf>
    <xf numFmtId="185" fontId="7" fillId="0" borderId="2" xfId="17" applyNumberFormat="1" applyFont="1" applyBorder="1" applyAlignment="1">
      <alignment/>
    </xf>
    <xf numFmtId="185" fontId="7" fillId="0" borderId="2" xfId="17" applyNumberFormat="1" applyFont="1" applyFill="1" applyBorder="1" applyAlignment="1">
      <alignment/>
    </xf>
    <xf numFmtId="0" fontId="7" fillId="0" borderId="3" xfId="0" applyFont="1" applyBorder="1" applyAlignment="1">
      <alignment/>
    </xf>
    <xf numFmtId="185" fontId="7" fillId="0" borderId="3" xfId="17" applyNumberFormat="1" applyFont="1" applyBorder="1" applyAlignment="1">
      <alignment/>
    </xf>
    <xf numFmtId="185" fontId="7" fillId="0" borderId="3" xfId="17" applyNumberFormat="1" applyFont="1" applyFill="1" applyBorder="1" applyAlignment="1">
      <alignment/>
    </xf>
    <xf numFmtId="185" fontId="7" fillId="0" borderId="3" xfId="17" applyNumberFormat="1" applyFont="1" applyFill="1" applyBorder="1" applyAlignment="1">
      <alignment/>
    </xf>
    <xf numFmtId="0" fontId="7" fillId="0" borderId="4" xfId="0" applyFont="1" applyBorder="1" applyAlignment="1">
      <alignment/>
    </xf>
    <xf numFmtId="185" fontId="7" fillId="0" borderId="4" xfId="17" applyNumberFormat="1" applyFont="1" applyBorder="1" applyAlignment="1">
      <alignment/>
    </xf>
    <xf numFmtId="185" fontId="7" fillId="0" borderId="4" xfId="17" applyNumberFormat="1" applyFont="1" applyFill="1" applyBorder="1" applyAlignment="1">
      <alignment/>
    </xf>
    <xf numFmtId="0" fontId="8" fillId="0" borderId="0" xfId="0" applyFont="1" applyBorder="1" applyAlignment="1">
      <alignment/>
    </xf>
    <xf numFmtId="0" fontId="8" fillId="0" borderId="0" xfId="0" applyFont="1" applyAlignment="1">
      <alignment/>
    </xf>
    <xf numFmtId="185" fontId="7" fillId="0" borderId="0" xfId="0" applyNumberFormat="1" applyFont="1" applyBorder="1" applyAlignment="1">
      <alignment horizontal="right"/>
    </xf>
    <xf numFmtId="185" fontId="7" fillId="0" borderId="0" xfId="0" applyNumberFormat="1" applyFont="1" applyFill="1" applyBorder="1" applyAlignment="1">
      <alignment horizontal="right"/>
    </xf>
    <xf numFmtId="185" fontId="7" fillId="0" borderId="0" xfId="17" applyNumberFormat="1" applyFont="1" applyAlignment="1">
      <alignment/>
    </xf>
    <xf numFmtId="185" fontId="7" fillId="0" borderId="0" xfId="17" applyNumberFormat="1" applyFont="1" applyFill="1" applyAlignment="1">
      <alignment/>
    </xf>
    <xf numFmtId="185" fontId="7" fillId="0" borderId="0" xfId="17" applyNumberFormat="1" applyFont="1" applyFill="1" applyAlignment="1">
      <alignment/>
    </xf>
    <xf numFmtId="189" fontId="7" fillId="0" borderId="1" xfId="0" applyNumberFormat="1" applyFont="1" applyBorder="1" applyAlignment="1">
      <alignment/>
    </xf>
    <xf numFmtId="189" fontId="7" fillId="0" borderId="1" xfId="0" applyNumberFormat="1" applyFont="1" applyFill="1" applyBorder="1" applyAlignment="1">
      <alignment/>
    </xf>
    <xf numFmtId="189" fontId="7" fillId="0" borderId="0" xfId="0" applyNumberFormat="1" applyFont="1" applyAlignment="1">
      <alignment/>
    </xf>
    <xf numFmtId="189" fontId="7" fillId="0" borderId="0" xfId="0" applyNumberFormat="1" applyFont="1" applyFill="1" applyAlignment="1">
      <alignment/>
    </xf>
    <xf numFmtId="189" fontId="7" fillId="0" borderId="0" xfId="0" applyNumberFormat="1" applyFont="1" applyFill="1" applyAlignment="1">
      <alignment horizontal="right"/>
    </xf>
    <xf numFmtId="0" fontId="7" fillId="0" borderId="5" xfId="0" applyFont="1" applyBorder="1" applyAlignment="1">
      <alignment/>
    </xf>
    <xf numFmtId="189" fontId="7" fillId="0" borderId="5" xfId="0" applyNumberFormat="1" applyFont="1" applyBorder="1" applyAlignment="1">
      <alignment/>
    </xf>
    <xf numFmtId="189" fontId="7" fillId="0" borderId="5" xfId="0" applyNumberFormat="1" applyFont="1" applyFill="1" applyBorder="1" applyAlignment="1">
      <alignment/>
    </xf>
    <xf numFmtId="189" fontId="7" fillId="0" borderId="0" xfId="0" applyNumberFormat="1" applyFont="1" applyFill="1" applyAlignment="1">
      <alignment/>
    </xf>
    <xf numFmtId="0" fontId="7" fillId="0" borderId="6" xfId="0" applyFont="1" applyBorder="1" applyAlignment="1">
      <alignment/>
    </xf>
    <xf numFmtId="189" fontId="7" fillId="0" borderId="6" xfId="0" applyNumberFormat="1" applyFont="1" applyBorder="1" applyAlignment="1">
      <alignment/>
    </xf>
    <xf numFmtId="189" fontId="7" fillId="0" borderId="6" xfId="0" applyNumberFormat="1" applyFont="1" applyFill="1" applyBorder="1" applyAlignment="1">
      <alignment/>
    </xf>
    <xf numFmtId="189" fontId="7" fillId="0" borderId="6" xfId="0" applyNumberFormat="1" applyFont="1" applyFill="1" applyBorder="1" applyAlignment="1">
      <alignment/>
    </xf>
    <xf numFmtId="0" fontId="7" fillId="0" borderId="0" xfId="0" applyFont="1" applyBorder="1" applyAlignment="1">
      <alignment horizontal="right"/>
    </xf>
    <xf numFmtId="0" fontId="7" fillId="0" borderId="0" xfId="0" applyFont="1" applyFill="1" applyBorder="1" applyAlignment="1">
      <alignment horizontal="right"/>
    </xf>
    <xf numFmtId="185" fontId="7" fillId="0" borderId="2" xfId="0" applyNumberFormat="1" applyFont="1" applyBorder="1" applyAlignment="1">
      <alignment horizontal="right"/>
    </xf>
    <xf numFmtId="185" fontId="7" fillId="0" borderId="2" xfId="0" applyNumberFormat="1" applyFont="1" applyFill="1" applyBorder="1" applyAlignment="1">
      <alignment horizontal="right"/>
    </xf>
    <xf numFmtId="38" fontId="8" fillId="0" borderId="0" xfId="17" applyFont="1" applyFill="1" applyBorder="1" applyAlignment="1">
      <alignment vertical="center"/>
    </xf>
    <xf numFmtId="38" fontId="8" fillId="0" borderId="0" xfId="17" applyFont="1" applyFill="1" applyBorder="1" applyAlignment="1">
      <alignment horizontal="left" vertical="center"/>
    </xf>
    <xf numFmtId="38" fontId="8" fillId="0" borderId="0" xfId="17" applyFont="1" applyFill="1" applyBorder="1" applyAlignment="1">
      <alignment horizontal="right" vertical="center"/>
    </xf>
    <xf numFmtId="38" fontId="8" fillId="0" borderId="3" xfId="17" applyFont="1" applyFill="1" applyBorder="1" applyAlignment="1">
      <alignment vertical="center"/>
    </xf>
    <xf numFmtId="182" fontId="8" fillId="0" borderId="0" xfId="15" applyNumberFormat="1" applyFont="1" applyFill="1" applyBorder="1" applyAlignment="1">
      <alignment vertical="center"/>
    </xf>
    <xf numFmtId="40" fontId="8" fillId="0" borderId="0" xfId="17" applyNumberFormat="1" applyFont="1" applyFill="1" applyBorder="1" applyAlignment="1">
      <alignment vertical="center"/>
    </xf>
    <xf numFmtId="183" fontId="8" fillId="0" borderId="0" xfId="17" applyNumberFormat="1" applyFont="1" applyFill="1" applyBorder="1" applyAlignment="1">
      <alignment vertical="center"/>
    </xf>
    <xf numFmtId="183" fontId="8" fillId="0" borderId="3" xfId="17" applyNumberFormat="1" applyFont="1" applyFill="1" applyBorder="1" applyAlignment="1">
      <alignment vertical="center"/>
    </xf>
    <xf numFmtId="0" fontId="8" fillId="0" borderId="0" xfId="21" applyFont="1" applyFill="1" applyBorder="1" applyAlignment="1">
      <alignment vertical="center"/>
      <protection/>
    </xf>
    <xf numFmtId="0" fontId="12" fillId="0" borderId="0" xfId="21" applyFont="1" applyFill="1" applyBorder="1" applyAlignment="1">
      <alignment vertical="center"/>
      <protection/>
    </xf>
    <xf numFmtId="0" fontId="8" fillId="0" borderId="0" xfId="21" applyFont="1" applyFill="1" applyBorder="1" applyAlignment="1" quotePrefix="1">
      <alignment horizontal="right"/>
      <protection/>
    </xf>
    <xf numFmtId="0" fontId="0" fillId="0" borderId="0" xfId="21" applyFont="1" applyFill="1" applyBorder="1" applyAlignment="1">
      <alignment vertical="center"/>
      <protection/>
    </xf>
    <xf numFmtId="0" fontId="8" fillId="0" borderId="0" xfId="21" applyFont="1" applyFill="1" applyBorder="1" applyAlignment="1">
      <alignment horizontal="right" vertical="center"/>
      <protection/>
    </xf>
    <xf numFmtId="0" fontId="13" fillId="0" borderId="0" xfId="21" applyFont="1" applyFill="1" applyBorder="1" applyAlignment="1">
      <alignment vertical="center"/>
      <protection/>
    </xf>
    <xf numFmtId="0" fontId="8" fillId="0" borderId="0" xfId="21" applyFont="1" applyFill="1" applyAlignment="1">
      <alignment vertical="center"/>
      <protection/>
    </xf>
    <xf numFmtId="0" fontId="7" fillId="0" borderId="0" xfId="21" applyFont="1" applyFill="1" applyBorder="1" applyAlignment="1">
      <alignment vertical="center"/>
      <protection/>
    </xf>
    <xf numFmtId="185" fontId="8" fillId="0" borderId="0" xfId="21" applyNumberFormat="1" applyFont="1" applyFill="1" applyBorder="1" applyAlignment="1">
      <alignment vertical="center"/>
      <protection/>
    </xf>
    <xf numFmtId="0" fontId="8" fillId="0" borderId="3" xfId="21" applyFont="1" applyFill="1" applyBorder="1" applyAlignment="1">
      <alignment horizontal="right" vertical="center"/>
      <protection/>
    </xf>
    <xf numFmtId="0" fontId="8" fillId="0" borderId="0" xfId="21" applyFont="1" applyFill="1" applyBorder="1" applyAlignment="1">
      <alignment horizontal="left" vertical="center"/>
      <protection/>
    </xf>
    <xf numFmtId="0" fontId="8" fillId="0" borderId="3" xfId="21" applyFont="1" applyFill="1" applyBorder="1" applyAlignment="1">
      <alignment vertical="center"/>
      <protection/>
    </xf>
    <xf numFmtId="190" fontId="8" fillId="0" borderId="3" xfId="21" applyNumberFormat="1" applyFont="1" applyFill="1" applyBorder="1" applyAlignment="1">
      <alignment horizontal="center" vertical="center" wrapText="1"/>
      <protection/>
    </xf>
    <xf numFmtId="190" fontId="12" fillId="0" borderId="3" xfId="21" applyNumberFormat="1" applyFont="1" applyFill="1" applyBorder="1" applyAlignment="1">
      <alignment horizontal="center" vertical="center" wrapText="1"/>
      <protection/>
    </xf>
    <xf numFmtId="190" fontId="8" fillId="0" borderId="3" xfId="21" applyNumberFormat="1" applyFont="1" applyFill="1" applyBorder="1" applyAlignment="1">
      <alignment horizontal="center" vertical="center"/>
      <protection/>
    </xf>
    <xf numFmtId="185" fontId="8" fillId="0" borderId="0" xfId="17" applyNumberFormat="1" applyFont="1" applyFill="1" applyAlignment="1">
      <alignment vertical="center"/>
    </xf>
    <xf numFmtId="38" fontId="8" fillId="0" borderId="0" xfId="17" applyFont="1" applyFill="1" applyAlignment="1">
      <alignment vertical="center"/>
    </xf>
    <xf numFmtId="38" fontId="12" fillId="0" borderId="0" xfId="17" applyFont="1" applyFill="1" applyAlignment="1">
      <alignment vertical="center"/>
    </xf>
    <xf numFmtId="185" fontId="8" fillId="0" borderId="0" xfId="17" applyNumberFormat="1" applyFont="1" applyFill="1" applyBorder="1" applyAlignment="1">
      <alignment vertical="center"/>
    </xf>
    <xf numFmtId="38" fontId="12" fillId="0" borderId="0" xfId="17" applyFont="1" applyFill="1" applyBorder="1" applyAlignment="1">
      <alignment vertical="center"/>
    </xf>
    <xf numFmtId="185" fontId="8" fillId="0" borderId="0" xfId="15" applyNumberFormat="1" applyFont="1" applyFill="1" applyBorder="1" applyAlignment="1">
      <alignment vertical="center"/>
    </xf>
    <xf numFmtId="185" fontId="8" fillId="0" borderId="0" xfId="15" applyNumberFormat="1" applyFont="1" applyFill="1" applyBorder="1" applyAlignment="1">
      <alignment horizontal="right" vertical="center"/>
    </xf>
    <xf numFmtId="182" fontId="8" fillId="0" borderId="0" xfId="15" applyNumberFormat="1" applyFont="1" applyFill="1" applyBorder="1" applyAlignment="1">
      <alignment horizontal="right" vertical="center"/>
    </xf>
    <xf numFmtId="40" fontId="0" fillId="0" borderId="0" xfId="17" applyNumberFormat="1" applyFont="1" applyFill="1" applyBorder="1" applyAlignment="1">
      <alignment vertical="center"/>
    </xf>
    <xf numFmtId="40" fontId="12" fillId="0" borderId="0" xfId="17" applyNumberFormat="1" applyFont="1" applyFill="1" applyBorder="1" applyAlignment="1">
      <alignment vertical="center"/>
    </xf>
    <xf numFmtId="40" fontId="8" fillId="0" borderId="3" xfId="17" applyNumberFormat="1" applyFont="1" applyFill="1" applyBorder="1" applyAlignment="1">
      <alignment vertical="center"/>
    </xf>
    <xf numFmtId="38" fontId="0" fillId="0" borderId="0" xfId="17" applyFont="1" applyFill="1" applyBorder="1" applyAlignment="1">
      <alignment vertical="center"/>
    </xf>
    <xf numFmtId="190" fontId="8" fillId="0" borderId="3" xfId="21" applyNumberFormat="1" applyFont="1" applyFill="1" applyBorder="1" applyAlignment="1">
      <alignment horizontal="left" vertical="center"/>
      <protection/>
    </xf>
    <xf numFmtId="190" fontId="8" fillId="0" borderId="0" xfId="21" applyNumberFormat="1" applyFont="1" applyFill="1" applyBorder="1" applyAlignment="1">
      <alignment horizontal="right" vertical="center"/>
      <protection/>
    </xf>
    <xf numFmtId="3" fontId="8" fillId="0" borderId="0" xfId="17" applyNumberFormat="1" applyFont="1" applyFill="1" applyBorder="1" applyAlignment="1">
      <alignment vertical="center"/>
    </xf>
    <xf numFmtId="0" fontId="8" fillId="0" borderId="3" xfId="21" applyFont="1" applyFill="1" applyBorder="1" applyAlignment="1">
      <alignment horizontal="center" vertical="center"/>
      <protection/>
    </xf>
    <xf numFmtId="190" fontId="12" fillId="0" borderId="0" xfId="21" applyNumberFormat="1" applyFont="1" applyFill="1" applyBorder="1" applyAlignment="1">
      <alignment horizontal="center" vertical="center" wrapText="1"/>
      <protection/>
    </xf>
    <xf numFmtId="0" fontId="15" fillId="0" borderId="0" xfId="21" applyFont="1" applyFill="1" applyBorder="1" applyAlignment="1">
      <alignment vertical="center"/>
      <protection/>
    </xf>
    <xf numFmtId="0" fontId="16" fillId="0" borderId="0" xfId="21" applyFont="1" applyFill="1" applyBorder="1" applyAlignment="1">
      <alignment vertical="center"/>
      <protection/>
    </xf>
    <xf numFmtId="183" fontId="15" fillId="0" borderId="0" xfId="17" applyNumberFormat="1" applyFont="1" applyFill="1" applyBorder="1" applyAlignment="1">
      <alignment vertical="center"/>
    </xf>
    <xf numFmtId="183" fontId="16" fillId="0" borderId="0" xfId="17" applyNumberFormat="1" applyFont="1" applyFill="1" applyBorder="1" applyAlignment="1">
      <alignment vertical="center"/>
    </xf>
    <xf numFmtId="40" fontId="15" fillId="0" borderId="0" xfId="17" applyNumberFormat="1" applyFont="1" applyFill="1" applyBorder="1" applyAlignment="1">
      <alignment vertical="center"/>
    </xf>
    <xf numFmtId="40" fontId="16" fillId="0" borderId="0" xfId="17" applyNumberFormat="1" applyFont="1" applyFill="1" applyBorder="1" applyAlignment="1">
      <alignment vertical="center"/>
    </xf>
    <xf numFmtId="40" fontId="8" fillId="0" borderId="0" xfId="17" applyNumberFormat="1" applyFont="1" applyFill="1" applyAlignment="1">
      <alignment vertical="center"/>
    </xf>
    <xf numFmtId="0" fontId="13" fillId="0" borderId="0" xfId="21" applyFont="1" applyFill="1">
      <alignment/>
      <protection/>
    </xf>
    <xf numFmtId="0" fontId="8" fillId="0" borderId="0" xfId="21" applyFont="1" applyFill="1">
      <alignment/>
      <protection/>
    </xf>
    <xf numFmtId="205" fontId="8" fillId="0" borderId="0" xfId="21" applyNumberFormat="1" applyFont="1" applyFill="1" applyBorder="1" applyAlignment="1">
      <alignment vertical="center"/>
      <protection/>
    </xf>
    <xf numFmtId="183" fontId="8" fillId="0" borderId="0" xfId="17" applyNumberFormat="1" applyFont="1" applyFill="1" applyBorder="1" applyAlignment="1">
      <alignment horizontal="right" vertical="center"/>
    </xf>
    <xf numFmtId="0" fontId="8" fillId="0" borderId="0" xfId="21" applyFont="1" applyBorder="1" applyAlignment="1">
      <alignment vertical="center"/>
      <protection/>
    </xf>
    <xf numFmtId="0" fontId="8" fillId="0" borderId="0" xfId="21" applyFont="1" applyAlignment="1">
      <alignment vertical="center"/>
      <protection/>
    </xf>
    <xf numFmtId="190" fontId="8" fillId="0" borderId="3" xfId="21" applyNumberFormat="1" applyFont="1" applyBorder="1" applyAlignment="1">
      <alignment horizontal="center" vertical="center" wrapText="1"/>
      <protection/>
    </xf>
    <xf numFmtId="185" fontId="8" fillId="0" borderId="0" xfId="17" applyNumberFormat="1" applyFont="1" applyAlignment="1">
      <alignment vertical="center"/>
    </xf>
    <xf numFmtId="3" fontId="8" fillId="0" borderId="0" xfId="17" applyNumberFormat="1" applyFont="1" applyFill="1" applyAlignment="1">
      <alignment vertical="center"/>
    </xf>
    <xf numFmtId="9" fontId="8" fillId="0" borderId="0" xfId="17" applyNumberFormat="1" applyFont="1" applyFill="1" applyBorder="1" applyAlignment="1">
      <alignment horizontal="right" vertical="center"/>
    </xf>
    <xf numFmtId="190" fontId="8" fillId="0" borderId="0" xfId="21" applyNumberFormat="1" applyFont="1" applyFill="1" applyBorder="1" applyAlignment="1">
      <alignment horizontal="center" vertical="center" wrapText="1"/>
      <protection/>
    </xf>
    <xf numFmtId="0" fontId="0" fillId="0" borderId="0" xfId="21" applyFont="1" applyFill="1">
      <alignment/>
      <protection/>
    </xf>
    <xf numFmtId="0" fontId="8" fillId="0" borderId="3" xfId="0" applyFont="1" applyFill="1" applyBorder="1" applyAlignment="1">
      <alignment vertical="center"/>
    </xf>
    <xf numFmtId="0" fontId="8" fillId="0" borderId="0" xfId="0" applyFont="1" applyFill="1" applyBorder="1" applyAlignment="1">
      <alignment vertical="center"/>
    </xf>
    <xf numFmtId="190" fontId="8" fillId="0" borderId="0" xfId="0" applyNumberFormat="1" applyFont="1" applyFill="1" applyBorder="1" applyAlignment="1">
      <alignment horizontal="center" vertical="center" wrapText="1"/>
    </xf>
    <xf numFmtId="0" fontId="0" fillId="0" borderId="0" xfId="0" applyFont="1" applyFill="1" applyAlignment="1">
      <alignment/>
    </xf>
    <xf numFmtId="185" fontId="8" fillId="0" borderId="0" xfId="17" applyNumberFormat="1" applyFont="1" applyFill="1" applyAlignment="1">
      <alignment horizontal="right" vertical="center"/>
    </xf>
    <xf numFmtId="38" fontId="12" fillId="0" borderId="3" xfId="17" applyFont="1" applyFill="1" applyBorder="1" applyAlignment="1">
      <alignment vertical="center"/>
    </xf>
    <xf numFmtId="3" fontId="8" fillId="0" borderId="3" xfId="17" applyNumberFormat="1" applyFont="1" applyFill="1" applyBorder="1" applyAlignment="1">
      <alignment vertical="center"/>
    </xf>
    <xf numFmtId="0" fontId="0" fillId="0" borderId="2" xfId="21" applyFont="1" applyFill="1" applyBorder="1" applyAlignment="1">
      <alignment vertical="center"/>
      <protection/>
    </xf>
    <xf numFmtId="0" fontId="8" fillId="0" borderId="2" xfId="21" applyFont="1" applyFill="1" applyBorder="1" applyAlignment="1">
      <alignment vertical="center"/>
      <protection/>
    </xf>
    <xf numFmtId="0" fontId="13" fillId="0" borderId="0" xfId="0" applyFont="1" applyAlignment="1">
      <alignment/>
    </xf>
    <xf numFmtId="0" fontId="0" fillId="0" borderId="1" xfId="0" applyFont="1" applyBorder="1" applyAlignment="1">
      <alignment/>
    </xf>
    <xf numFmtId="0" fontId="0" fillId="0" borderId="0" xfId="0" applyFont="1" applyAlignment="1">
      <alignment/>
    </xf>
    <xf numFmtId="0" fontId="0" fillId="0" borderId="1" xfId="0" applyFont="1" applyBorder="1" applyAlignment="1">
      <alignment horizontal="center"/>
    </xf>
    <xf numFmtId="0" fontId="0" fillId="0" borderId="0" xfId="0" applyFont="1" applyAlignment="1">
      <alignment horizontal="right"/>
    </xf>
    <xf numFmtId="0" fontId="0" fillId="0" borderId="0" xfId="0" applyFont="1" applyAlignment="1">
      <alignment horizontal="center"/>
    </xf>
    <xf numFmtId="0" fontId="7" fillId="0" borderId="2" xfId="0" applyFont="1" applyBorder="1" applyAlignment="1" quotePrefix="1">
      <alignment horizontal="center"/>
    </xf>
    <xf numFmtId="0" fontId="0" fillId="0" borderId="0" xfId="0" applyFont="1" applyAlignment="1">
      <alignment/>
    </xf>
    <xf numFmtId="0" fontId="17"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0" xfId="0" applyFont="1" applyFill="1" applyBorder="1" applyAlignment="1">
      <alignment/>
    </xf>
    <xf numFmtId="0" fontId="0" fillId="0" borderId="7" xfId="0" applyFont="1" applyBorder="1" applyAlignment="1">
      <alignment/>
    </xf>
    <xf numFmtId="38" fontId="0" fillId="0" borderId="7" xfId="17" applyFont="1" applyBorder="1" applyAlignment="1">
      <alignment/>
    </xf>
    <xf numFmtId="0" fontId="0" fillId="0" borderId="8" xfId="0" applyFont="1" applyBorder="1" applyAlignment="1">
      <alignment/>
    </xf>
    <xf numFmtId="38" fontId="0" fillId="0" borderId="8" xfId="17" applyFont="1" applyBorder="1" applyAlignment="1">
      <alignment/>
    </xf>
    <xf numFmtId="0" fontId="0" fillId="0" borderId="9" xfId="0" applyFont="1" applyBorder="1" applyAlignment="1">
      <alignment/>
    </xf>
    <xf numFmtId="38" fontId="0" fillId="0" borderId="9" xfId="17" applyFont="1" applyBorder="1" applyAlignment="1">
      <alignment/>
    </xf>
    <xf numFmtId="0" fontId="18" fillId="0" borderId="2" xfId="0" applyFont="1" applyBorder="1" applyAlignment="1">
      <alignment/>
    </xf>
    <xf numFmtId="0" fontId="8" fillId="0" borderId="1" xfId="0" applyFont="1" applyBorder="1" applyAlignment="1">
      <alignment/>
    </xf>
    <xf numFmtId="0" fontId="8" fillId="0" borderId="0" xfId="0" applyFont="1" applyAlignment="1">
      <alignment/>
    </xf>
    <xf numFmtId="0" fontId="0" fillId="0" borderId="0" xfId="0" applyFont="1" applyFill="1" applyAlignment="1">
      <alignment horizontal="right"/>
    </xf>
    <xf numFmtId="185" fontId="0" fillId="0" borderId="0" xfId="0" applyNumberFormat="1" applyFont="1" applyAlignment="1">
      <alignment/>
    </xf>
    <xf numFmtId="189" fontId="0" fillId="0" borderId="0" xfId="0" applyNumberFormat="1" applyFont="1" applyAlignment="1">
      <alignment/>
    </xf>
    <xf numFmtId="0" fontId="8" fillId="0" borderId="0" xfId="0" applyFont="1" applyBorder="1" applyAlignment="1">
      <alignment/>
    </xf>
    <xf numFmtId="0" fontId="6" fillId="0" borderId="0" xfId="0" applyFont="1" applyBorder="1" applyAlignment="1">
      <alignment/>
    </xf>
    <xf numFmtId="0" fontId="19" fillId="0" borderId="0" xfId="0" applyFont="1" applyBorder="1" applyAlignment="1">
      <alignment/>
    </xf>
    <xf numFmtId="0" fontId="11"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Border="1" applyAlignment="1">
      <alignment vertical="center"/>
    </xf>
    <xf numFmtId="0" fontId="8" fillId="0" borderId="3" xfId="0" applyFont="1" applyFill="1" applyBorder="1" applyAlignment="1">
      <alignment horizontal="left" vertical="center"/>
    </xf>
    <xf numFmtId="0" fontId="0" fillId="0" borderId="0" xfId="21" applyFont="1" applyFill="1" applyBorder="1" applyAlignment="1">
      <alignment vertical="center"/>
      <protection/>
    </xf>
    <xf numFmtId="0" fontId="0" fillId="0" borderId="0" xfId="0" applyFont="1" applyFill="1" applyBorder="1" applyAlignment="1">
      <alignment vertical="center"/>
    </xf>
    <xf numFmtId="38" fontId="0" fillId="0" borderId="0" xfId="17" applyFont="1" applyFill="1" applyBorder="1" applyAlignment="1">
      <alignment vertical="center"/>
    </xf>
    <xf numFmtId="0" fontId="0" fillId="0" borderId="0" xfId="21" applyFont="1">
      <alignment/>
      <protection/>
    </xf>
    <xf numFmtId="0" fontId="0" fillId="0" borderId="1" xfId="21" applyFont="1" applyFill="1" applyBorder="1" applyAlignment="1">
      <alignment vertical="center"/>
      <protection/>
    </xf>
    <xf numFmtId="0" fontId="8" fillId="0" borderId="1" xfId="21" applyFont="1" applyFill="1" applyBorder="1" applyAlignment="1">
      <alignment vertical="center"/>
      <protection/>
    </xf>
    <xf numFmtId="38" fontId="0" fillId="0" borderId="1" xfId="17" applyFont="1" applyFill="1" applyBorder="1" applyAlignment="1">
      <alignment vertical="center"/>
    </xf>
    <xf numFmtId="38" fontId="8" fillId="0" borderId="1" xfId="17" applyFont="1" applyFill="1" applyBorder="1" applyAlignment="1">
      <alignment vertical="center"/>
    </xf>
    <xf numFmtId="38" fontId="0" fillId="0" borderId="3" xfId="17" applyFont="1" applyFill="1" applyBorder="1" applyAlignment="1">
      <alignment vertical="center"/>
    </xf>
    <xf numFmtId="0" fontId="0" fillId="0" borderId="2" xfId="21" applyFont="1" applyFill="1" applyBorder="1" applyAlignment="1">
      <alignment vertical="center"/>
      <protection/>
    </xf>
    <xf numFmtId="0" fontId="8" fillId="0" borderId="2" xfId="21" applyFont="1" applyFill="1" applyBorder="1" applyAlignment="1">
      <alignment horizontal="left" vertical="center"/>
      <protection/>
    </xf>
    <xf numFmtId="0" fontId="8" fillId="0" borderId="2" xfId="21" applyFont="1" applyBorder="1" applyAlignment="1">
      <alignment vertical="center"/>
      <protection/>
    </xf>
    <xf numFmtId="0" fontId="8" fillId="0" borderId="1" xfId="0" applyFont="1" applyFill="1" applyBorder="1" applyAlignment="1">
      <alignment horizontal="left" vertical="center"/>
    </xf>
    <xf numFmtId="0" fontId="8" fillId="0" borderId="1" xfId="0" applyFont="1" applyFill="1" applyBorder="1" applyAlignment="1">
      <alignment vertical="center"/>
    </xf>
    <xf numFmtId="190" fontId="8" fillId="0" borderId="2" xfId="21" applyNumberFormat="1" applyFont="1" applyBorder="1" applyAlignment="1">
      <alignment horizontal="center" vertical="center" wrapText="1"/>
      <protection/>
    </xf>
    <xf numFmtId="0" fontId="18" fillId="0" borderId="1" xfId="0" applyFont="1" applyBorder="1" applyAlignment="1">
      <alignment/>
    </xf>
    <xf numFmtId="0" fontId="18" fillId="0" borderId="0" xfId="0" applyFont="1" applyBorder="1" applyAlignment="1">
      <alignment/>
    </xf>
    <xf numFmtId="40" fontId="8" fillId="0" borderId="1" xfId="17" applyNumberFormat="1" applyFont="1" applyFill="1" applyBorder="1" applyAlignment="1">
      <alignment vertical="center"/>
    </xf>
    <xf numFmtId="0" fontId="18" fillId="0" borderId="0" xfId="0" applyFont="1" applyFill="1" applyBorder="1" applyAlignment="1">
      <alignment vertical="center"/>
    </xf>
    <xf numFmtId="0" fontId="18" fillId="0" borderId="3" xfId="21" applyFont="1" applyFill="1" applyBorder="1" applyAlignment="1">
      <alignment vertical="center"/>
      <protection/>
    </xf>
    <xf numFmtId="38" fontId="19" fillId="0" borderId="1" xfId="17" applyFont="1" applyFill="1" applyBorder="1" applyAlignment="1">
      <alignment vertical="center"/>
    </xf>
    <xf numFmtId="38" fontId="19" fillId="0" borderId="0" xfId="17" applyFont="1" applyFill="1" applyBorder="1" applyAlignment="1">
      <alignment vertical="center"/>
    </xf>
    <xf numFmtId="38" fontId="18" fillId="0" borderId="3" xfId="17" applyFont="1" applyFill="1" applyBorder="1" applyAlignment="1">
      <alignment vertical="center"/>
    </xf>
    <xf numFmtId="0" fontId="18" fillId="0" borderId="0" xfId="21" applyFont="1" applyFill="1" applyBorder="1" applyAlignment="1">
      <alignment vertical="center"/>
      <protection/>
    </xf>
    <xf numFmtId="0" fontId="18" fillId="0" borderId="0" xfId="0" applyFont="1" applyBorder="1" applyAlignment="1">
      <alignment vertical="center"/>
    </xf>
    <xf numFmtId="0" fontId="18" fillId="0" borderId="0" xfId="0" applyFont="1" applyFill="1" applyBorder="1" applyAlignment="1">
      <alignment horizontal="left" vertical="center"/>
    </xf>
    <xf numFmtId="0" fontId="0" fillId="0" borderId="3" xfId="21" applyFont="1" applyFill="1" applyBorder="1" applyAlignment="1">
      <alignment horizontal="center" vertical="center"/>
      <protection/>
    </xf>
    <xf numFmtId="0" fontId="0" fillId="0" borderId="0" xfId="21" applyFont="1" applyFill="1" applyBorder="1" applyAlignment="1">
      <alignment horizontal="center" vertical="center"/>
      <protection/>
    </xf>
    <xf numFmtId="185" fontId="0" fillId="0" borderId="0" xfId="21" applyNumberFormat="1" applyFont="1" applyFill="1" applyBorder="1" applyAlignment="1">
      <alignment vertical="center"/>
      <protection/>
    </xf>
    <xf numFmtId="9" fontId="0" fillId="0" borderId="0" xfId="17" applyNumberFormat="1" applyFont="1" applyFill="1" applyBorder="1" applyAlignment="1">
      <alignment vertical="center"/>
    </xf>
    <xf numFmtId="0" fontId="0" fillId="0" borderId="1" xfId="0" applyFont="1" applyFill="1" applyBorder="1" applyAlignment="1">
      <alignment vertical="center"/>
    </xf>
    <xf numFmtId="0" fontId="8" fillId="0" borderId="1" xfId="0" applyFont="1" applyBorder="1" applyAlignment="1">
      <alignment vertical="center"/>
    </xf>
    <xf numFmtId="205" fontId="0" fillId="0" borderId="0" xfId="21" applyNumberFormat="1" applyFont="1" applyFill="1" applyBorder="1" applyAlignment="1">
      <alignment vertical="center"/>
      <protection/>
    </xf>
    <xf numFmtId="0" fontId="18" fillId="0" borderId="3" xfId="0" applyFont="1" applyFill="1" applyBorder="1" applyAlignment="1">
      <alignment horizontal="left" vertical="center"/>
    </xf>
    <xf numFmtId="205" fontId="0" fillId="0" borderId="1" xfId="21" applyNumberFormat="1" applyFont="1" applyFill="1" applyBorder="1" applyAlignment="1">
      <alignment vertical="center"/>
      <protection/>
    </xf>
    <xf numFmtId="0" fontId="8" fillId="0" borderId="1" xfId="21" applyFont="1" applyFill="1" applyBorder="1" applyAlignment="1">
      <alignment horizontal="right" vertical="center"/>
      <protection/>
    </xf>
    <xf numFmtId="0" fontId="0" fillId="0" borderId="1" xfId="0" applyFont="1" applyBorder="1" applyAlignment="1">
      <alignment horizontal="right"/>
    </xf>
    <xf numFmtId="185" fontId="7" fillId="2" borderId="4" xfId="17" applyNumberFormat="1" applyFont="1" applyFill="1" applyBorder="1" applyAlignment="1">
      <alignment/>
    </xf>
    <xf numFmtId="0" fontId="8" fillId="2" borderId="4" xfId="0" applyFont="1" applyFill="1" applyBorder="1" applyAlignment="1">
      <alignment/>
    </xf>
    <xf numFmtId="0" fontId="21" fillId="0" borderId="0" xfId="0" applyFont="1" applyAlignment="1">
      <alignment horizontal="center"/>
    </xf>
    <xf numFmtId="0" fontId="21" fillId="0" borderId="0" xfId="0" applyFont="1" applyAlignment="1">
      <alignment/>
    </xf>
    <xf numFmtId="0" fontId="24" fillId="0" borderId="0" xfId="0" applyFont="1" applyAlignment="1">
      <alignment/>
    </xf>
    <xf numFmtId="0" fontId="25" fillId="0" borderId="0" xfId="0" applyFont="1" applyAlignment="1">
      <alignment horizontal="right"/>
    </xf>
    <xf numFmtId="0" fontId="26" fillId="0" borderId="0" xfId="0" applyFont="1" applyAlignment="1" quotePrefix="1">
      <alignment/>
    </xf>
    <xf numFmtId="0" fontId="26" fillId="0" borderId="3" xfId="0" applyFont="1" applyBorder="1" applyAlignment="1">
      <alignment/>
    </xf>
    <xf numFmtId="0" fontId="26" fillId="0" borderId="3" xfId="0" applyFont="1" applyBorder="1" applyAlignment="1">
      <alignment horizontal="center"/>
    </xf>
    <xf numFmtId="0" fontId="27" fillId="0" borderId="0" xfId="0" applyFont="1" applyAlignment="1">
      <alignment/>
    </xf>
    <xf numFmtId="0" fontId="26" fillId="0" borderId="2" xfId="0" applyFont="1" applyBorder="1" applyAlignment="1">
      <alignment/>
    </xf>
    <xf numFmtId="0" fontId="26" fillId="0" borderId="2" xfId="0" applyFont="1" applyBorder="1" applyAlignment="1">
      <alignment horizontal="center"/>
    </xf>
    <xf numFmtId="0" fontId="26" fillId="0" borderId="0" xfId="0" applyFont="1" applyAlignment="1">
      <alignment/>
    </xf>
    <xf numFmtId="0" fontId="28" fillId="0" borderId="0" xfId="0" applyFont="1" applyAlignment="1" quotePrefix="1">
      <alignment vertical="center"/>
    </xf>
    <xf numFmtId="0" fontId="28" fillId="0" borderId="0" xfId="0" applyNumberFormat="1" applyFont="1" applyAlignment="1">
      <alignment vertical="center"/>
    </xf>
    <xf numFmtId="0" fontId="28" fillId="0" borderId="0" xfId="0" applyNumberFormat="1" applyFont="1" applyAlignment="1" quotePrefix="1">
      <alignment vertical="center"/>
    </xf>
    <xf numFmtId="0" fontId="29" fillId="0" borderId="0" xfId="0" applyFont="1" applyAlignment="1">
      <alignment horizontal="center" vertical="center"/>
    </xf>
    <xf numFmtId="0" fontId="28" fillId="0" borderId="0" xfId="0" applyFont="1" applyAlignment="1">
      <alignment vertical="center"/>
    </xf>
    <xf numFmtId="0" fontId="26" fillId="0" borderId="2" xfId="0" applyFont="1" applyBorder="1" applyAlignment="1" quotePrefix="1">
      <alignment horizontal="center"/>
    </xf>
    <xf numFmtId="0" fontId="21"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22" fillId="0" borderId="0" xfId="0" applyFont="1" applyAlignment="1">
      <alignment horizontal="center" wrapText="1"/>
    </xf>
    <xf numFmtId="0" fontId="22" fillId="0" borderId="0" xfId="0" applyFont="1" applyAlignment="1">
      <alignment horizontal="center"/>
    </xf>
    <xf numFmtId="0" fontId="8" fillId="0" borderId="0" xfId="21" applyFont="1" applyFill="1" applyBorder="1" applyAlignment="1">
      <alignment horizontal="right" vertical="center"/>
      <protection/>
    </xf>
    <xf numFmtId="0" fontId="8" fillId="0" borderId="3" xfId="21" applyFont="1" applyFill="1" applyBorder="1" applyAlignment="1">
      <alignment horizontal="center" vertical="center"/>
      <protection/>
    </xf>
    <xf numFmtId="0" fontId="0" fillId="0" borderId="0"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主要経営指標推移_J"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
  <sheetViews>
    <sheetView showGridLines="0" tabSelected="1" workbookViewId="0" topLeftCell="A1">
      <selection activeCell="A2" sqref="A2"/>
    </sheetView>
  </sheetViews>
  <sheetFormatPr defaultColWidth="9.00390625" defaultRowHeight="13.5"/>
  <cols>
    <col min="1" max="1" width="3.50390625" style="192" customWidth="1"/>
    <col min="2" max="2" width="3.375" style="192" customWidth="1"/>
    <col min="3" max="3" width="74.375" style="192" customWidth="1"/>
    <col min="4" max="4" width="4.125" style="191" customWidth="1"/>
    <col min="5" max="16384" width="9.00390625" style="192" customWidth="1"/>
  </cols>
  <sheetData>
    <row r="1" spans="1:4" ht="1.5" customHeight="1">
      <c r="A1" s="208"/>
      <c r="B1" s="208"/>
      <c r="C1" s="208"/>
      <c r="D1" s="208"/>
    </row>
    <row r="2" ht="20.25" customHeight="1"/>
    <row r="3" ht="20.25" customHeight="1"/>
    <row r="4" spans="1:4" ht="30">
      <c r="A4" s="211" t="s">
        <v>320</v>
      </c>
      <c r="B4" s="212"/>
      <c r="C4" s="212"/>
      <c r="D4" s="212"/>
    </row>
    <row r="5" spans="1:4" ht="25.5">
      <c r="A5" s="209" t="s">
        <v>321</v>
      </c>
      <c r="B5" s="210"/>
      <c r="C5" s="210"/>
      <c r="D5" s="210"/>
    </row>
    <row r="6" ht="26.25">
      <c r="A6" s="193"/>
    </row>
    <row r="7" ht="15">
      <c r="D7" s="194" t="s">
        <v>322</v>
      </c>
    </row>
    <row r="8" spans="1:4" s="198" customFormat="1" ht="37.5" customHeight="1">
      <c r="A8" s="195">
        <v>1</v>
      </c>
      <c r="B8" s="196" t="s">
        <v>323</v>
      </c>
      <c r="C8" s="196"/>
      <c r="D8" s="197">
        <v>2</v>
      </c>
    </row>
    <row r="9" spans="1:4" s="198" customFormat="1" ht="37.5" customHeight="1">
      <c r="A9" s="195">
        <v>2</v>
      </c>
      <c r="B9" s="199" t="s">
        <v>324</v>
      </c>
      <c r="C9" s="199"/>
      <c r="D9" s="200">
        <v>3</v>
      </c>
    </row>
    <row r="10" spans="1:4" s="198" customFormat="1" ht="37.5" customHeight="1">
      <c r="A10" s="195">
        <v>3</v>
      </c>
      <c r="B10" s="199" t="s">
        <v>325</v>
      </c>
      <c r="C10" s="199"/>
      <c r="D10" s="200">
        <v>4</v>
      </c>
    </row>
    <row r="11" spans="1:4" s="198" customFormat="1" ht="37.5" customHeight="1">
      <c r="A11" s="201">
        <v>4</v>
      </c>
      <c r="B11" s="199" t="s">
        <v>333</v>
      </c>
      <c r="C11" s="199"/>
      <c r="D11" s="207" t="s">
        <v>217</v>
      </c>
    </row>
    <row r="12" spans="1:4" s="206" customFormat="1" ht="30" customHeight="1">
      <c r="A12" s="202"/>
      <c r="B12" s="203"/>
      <c r="C12" s="204" t="s">
        <v>326</v>
      </c>
      <c r="D12" s="205"/>
    </row>
    <row r="13" spans="1:4" s="206" customFormat="1" ht="30" customHeight="1">
      <c r="A13" s="202"/>
      <c r="B13" s="203"/>
      <c r="C13" s="204" t="s">
        <v>327</v>
      </c>
      <c r="D13" s="205"/>
    </row>
    <row r="14" spans="1:4" s="206" customFormat="1" ht="30" customHeight="1">
      <c r="A14" s="202"/>
      <c r="B14" s="203"/>
      <c r="C14" s="204" t="s">
        <v>328</v>
      </c>
      <c r="D14" s="205"/>
    </row>
    <row r="15" spans="1:4" s="206" customFormat="1" ht="30" customHeight="1">
      <c r="A15" s="202"/>
      <c r="B15" s="203"/>
      <c r="C15" s="204" t="s">
        <v>329</v>
      </c>
      <c r="D15" s="205"/>
    </row>
    <row r="16" spans="1:4" s="206" customFormat="1" ht="30" customHeight="1">
      <c r="A16" s="202"/>
      <c r="B16" s="203"/>
      <c r="C16" s="204" t="s">
        <v>330</v>
      </c>
      <c r="D16" s="205"/>
    </row>
    <row r="17" spans="1:4" s="206" customFormat="1" ht="30" customHeight="1">
      <c r="A17" s="202"/>
      <c r="B17" s="203"/>
      <c r="C17" s="204" t="s">
        <v>331</v>
      </c>
      <c r="D17" s="205"/>
    </row>
    <row r="18" spans="1:4" s="206" customFormat="1" ht="30" customHeight="1">
      <c r="A18" s="202"/>
      <c r="B18" s="203"/>
      <c r="C18" s="204" t="s">
        <v>332</v>
      </c>
      <c r="D18" s="205"/>
    </row>
    <row r="19" spans="1:4" s="206" customFormat="1" ht="37.5" customHeight="1">
      <c r="A19" s="202"/>
      <c r="B19" s="203"/>
      <c r="C19" s="203"/>
      <c r="D19" s="205"/>
    </row>
    <row r="20" spans="1:4" s="206" customFormat="1" ht="20.25" customHeight="1">
      <c r="A20" s="202"/>
      <c r="B20" s="203"/>
      <c r="C20" s="203"/>
      <c r="D20" s="205"/>
    </row>
  </sheetData>
  <sheetProtection password="E59C" sheet="1" objects="1" scenarios="1"/>
  <mergeCells count="3">
    <mergeCell ref="A1:D1"/>
    <mergeCell ref="A5:D5"/>
    <mergeCell ref="A4:D4"/>
  </mergeCells>
  <printOptions horizontalCentered="1"/>
  <pageMargins left="0.7874015748031497" right="0.7874015748031497" top="0.984251968503937" bottom="0.984251968503937" header="0.5118110236220472" footer="0.5118110236220472"/>
  <pageSetup horizontalDpi="400" verticalDpi="400" orientation="portrait" paperSize="9" r:id="rId1"/>
  <headerFooter alignWithMargins="0">
    <oddFooter>&amp;C&amp;"Times New Roman,標準"&amp;10p.&amp;P</oddFooter>
  </headerFooter>
</worksheet>
</file>

<file path=xl/worksheets/sheet2.xml><?xml version="1.0" encoding="utf-8"?>
<worksheet xmlns="http://schemas.openxmlformats.org/spreadsheetml/2006/main" xmlns:r="http://schemas.openxmlformats.org/officeDocument/2006/relationships">
  <dimension ref="A2:U82"/>
  <sheetViews>
    <sheetView showGridLines="0" zoomScale="75" zoomScaleNormal="75" workbookViewId="0" topLeftCell="A2">
      <pane xSplit="3" ySplit="5" topLeftCell="O49" activePane="bottomRight" state="frozen"/>
      <selection pane="topLeft" activeCell="W45" sqref="W45"/>
      <selection pane="topRight" activeCell="W45" sqref="W45"/>
      <selection pane="bottomLeft" activeCell="W45" sqref="W45"/>
      <selection pane="bottomRight" activeCell="P56" sqref="P56"/>
    </sheetView>
  </sheetViews>
  <sheetFormatPr defaultColWidth="9.00390625" defaultRowHeight="13.5"/>
  <cols>
    <col min="1" max="2" width="3.625" style="119" customWidth="1"/>
    <col min="3" max="3" width="41.00390625" style="119" customWidth="1"/>
    <col min="4" max="20" width="13.625" style="119" customWidth="1"/>
    <col min="21" max="16384" width="8.875" style="119" customWidth="1"/>
  </cols>
  <sheetData>
    <row r="1" s="124" customFormat="1" ht="26.25" customHeight="1"/>
    <row r="2" s="2" customFormat="1" ht="21">
      <c r="A2" s="1" t="s">
        <v>218</v>
      </c>
    </row>
    <row r="4" spans="1:20" ht="13.5">
      <c r="A4" s="3" t="s">
        <v>219</v>
      </c>
      <c r="B4" s="118"/>
      <c r="C4" s="118"/>
      <c r="D4" s="118"/>
      <c r="E4" s="118"/>
      <c r="F4" s="118"/>
      <c r="G4" s="118"/>
      <c r="H4" s="118"/>
      <c r="I4" s="118"/>
      <c r="J4" s="118"/>
      <c r="K4" s="118"/>
      <c r="L4" s="118"/>
      <c r="M4" s="118"/>
      <c r="N4" s="118"/>
      <c r="O4" s="118"/>
      <c r="P4" s="118"/>
      <c r="Q4" s="118"/>
      <c r="R4" s="118"/>
      <c r="S4" s="118"/>
      <c r="T4" s="118"/>
    </row>
    <row r="5" spans="1:20" ht="13.5">
      <c r="A5" s="4" t="s">
        <v>220</v>
      </c>
      <c r="J5" s="121"/>
      <c r="K5" s="121"/>
      <c r="L5" s="121"/>
      <c r="M5" s="121"/>
      <c r="N5" s="121"/>
      <c r="O5" s="121"/>
      <c r="P5" s="121"/>
      <c r="Q5" s="121"/>
      <c r="R5" s="121"/>
      <c r="S5" s="121"/>
      <c r="T5" s="121" t="s">
        <v>221</v>
      </c>
    </row>
    <row r="6" spans="4:20" s="5" customFormat="1" ht="19.5" customHeight="1">
      <c r="D6" s="123" t="s">
        <v>142</v>
      </c>
      <c r="E6" s="123" t="s">
        <v>143</v>
      </c>
      <c r="F6" s="123" t="s">
        <v>144</v>
      </c>
      <c r="G6" s="123" t="s">
        <v>145</v>
      </c>
      <c r="H6" s="123" t="s">
        <v>146</v>
      </c>
      <c r="I6" s="123" t="s">
        <v>147</v>
      </c>
      <c r="J6" s="123" t="s">
        <v>148</v>
      </c>
      <c r="K6" s="123" t="s">
        <v>149</v>
      </c>
      <c r="L6" s="123" t="s">
        <v>222</v>
      </c>
      <c r="M6" s="123" t="s">
        <v>150</v>
      </c>
      <c r="N6" s="123" t="s">
        <v>151</v>
      </c>
      <c r="O6" s="123" t="s">
        <v>152</v>
      </c>
      <c r="P6" s="123" t="s">
        <v>153</v>
      </c>
      <c r="Q6" s="123" t="s">
        <v>154</v>
      </c>
      <c r="R6" s="123" t="s">
        <v>155</v>
      </c>
      <c r="S6" s="123" t="s">
        <v>156</v>
      </c>
      <c r="T6" s="123" t="s">
        <v>223</v>
      </c>
    </row>
    <row r="7" spans="1:20" s="5" customFormat="1" ht="27" customHeight="1">
      <c r="A7" s="125" t="s">
        <v>224</v>
      </c>
      <c r="D7" s="6"/>
      <c r="E7" s="6"/>
      <c r="F7" s="6"/>
      <c r="G7" s="6"/>
      <c r="H7" s="6"/>
      <c r="I7" s="6"/>
      <c r="J7" s="6"/>
      <c r="K7" s="7"/>
      <c r="L7" s="7"/>
      <c r="M7" s="7"/>
      <c r="N7" s="7"/>
      <c r="O7" s="7"/>
      <c r="P7" s="7"/>
      <c r="Q7" s="7"/>
      <c r="R7" s="7"/>
      <c r="S7" s="7"/>
      <c r="T7" s="7"/>
    </row>
    <row r="8" spans="1:20" s="5" customFormat="1" ht="19.5" customHeight="1">
      <c r="A8" s="167" t="s">
        <v>225</v>
      </c>
      <c r="B8" s="126"/>
      <c r="C8" s="126"/>
      <c r="D8" s="9"/>
      <c r="E8" s="9"/>
      <c r="F8" s="9"/>
      <c r="G8" s="9"/>
      <c r="H8" s="9"/>
      <c r="I8" s="9"/>
      <c r="J8" s="9"/>
      <c r="K8" s="10"/>
      <c r="L8" s="10"/>
      <c r="M8" s="10"/>
      <c r="N8" s="10"/>
      <c r="O8" s="10"/>
      <c r="P8" s="10"/>
      <c r="Q8" s="10"/>
      <c r="R8" s="10"/>
      <c r="S8" s="10"/>
      <c r="T8" s="10"/>
    </row>
    <row r="9" spans="1:20" s="5" customFormat="1" ht="19.5" customHeight="1">
      <c r="A9" s="25"/>
      <c r="B9" s="25" t="s">
        <v>226</v>
      </c>
      <c r="C9" s="25"/>
      <c r="D9" s="12">
        <v>143909</v>
      </c>
      <c r="E9" s="12">
        <v>106746</v>
      </c>
      <c r="F9" s="12">
        <v>110364</v>
      </c>
      <c r="G9" s="12">
        <v>141334</v>
      </c>
      <c r="H9" s="12">
        <v>130655</v>
      </c>
      <c r="I9" s="12">
        <v>152622</v>
      </c>
      <c r="J9" s="12">
        <v>107746</v>
      </c>
      <c r="K9" s="13">
        <v>170172</v>
      </c>
      <c r="L9" s="13">
        <v>189243</v>
      </c>
      <c r="M9" s="13">
        <v>203039</v>
      </c>
      <c r="N9" s="13">
        <v>186857</v>
      </c>
      <c r="O9" s="13">
        <v>187055</v>
      </c>
      <c r="P9" s="13">
        <v>255737</v>
      </c>
      <c r="Q9" s="13">
        <v>170607</v>
      </c>
      <c r="R9" s="13">
        <v>258484</v>
      </c>
      <c r="S9" s="13">
        <v>242165</v>
      </c>
      <c r="T9" s="13">
        <v>179169</v>
      </c>
    </row>
    <row r="10" spans="1:20" s="5" customFormat="1" ht="19.5" customHeight="1">
      <c r="A10" s="25"/>
      <c r="B10" s="25" t="s">
        <v>227</v>
      </c>
      <c r="C10" s="25"/>
      <c r="D10" s="12">
        <v>6535</v>
      </c>
      <c r="E10" s="12">
        <v>44118</v>
      </c>
      <c r="F10" s="12">
        <v>70382</v>
      </c>
      <c r="G10" s="12">
        <v>17750</v>
      </c>
      <c r="H10" s="12">
        <v>16477</v>
      </c>
      <c r="I10" s="12">
        <v>17076</v>
      </c>
      <c r="J10" s="12">
        <v>11187</v>
      </c>
      <c r="K10" s="13">
        <v>12478</v>
      </c>
      <c r="L10" s="13">
        <v>11087</v>
      </c>
      <c r="M10" s="13">
        <v>962</v>
      </c>
      <c r="N10" s="13">
        <v>1454</v>
      </c>
      <c r="O10" s="13">
        <v>1470</v>
      </c>
      <c r="P10" s="13">
        <v>1417</v>
      </c>
      <c r="Q10" s="13">
        <v>1531</v>
      </c>
      <c r="R10" s="13">
        <v>2043</v>
      </c>
      <c r="S10" s="13">
        <v>1723</v>
      </c>
      <c r="T10" s="13">
        <v>2010</v>
      </c>
    </row>
    <row r="11" spans="1:20" s="5" customFormat="1" ht="19.5" customHeight="1">
      <c r="A11" s="25"/>
      <c r="B11" s="25" t="s">
        <v>228</v>
      </c>
      <c r="C11" s="25"/>
      <c r="D11" s="12">
        <v>80378</v>
      </c>
      <c r="E11" s="12">
        <v>85121</v>
      </c>
      <c r="F11" s="12">
        <v>95976</v>
      </c>
      <c r="G11" s="12">
        <v>86487</v>
      </c>
      <c r="H11" s="12">
        <v>98246</v>
      </c>
      <c r="I11" s="12">
        <v>87984</v>
      </c>
      <c r="J11" s="12">
        <v>18924</v>
      </c>
      <c r="K11" s="13">
        <v>22935</v>
      </c>
      <c r="L11" s="13">
        <v>107</v>
      </c>
      <c r="M11" s="13">
        <v>45124</v>
      </c>
      <c r="N11" s="13">
        <v>138</v>
      </c>
      <c r="O11" s="13">
        <v>162</v>
      </c>
      <c r="P11" s="13">
        <v>177</v>
      </c>
      <c r="Q11" s="13"/>
      <c r="R11" s="13"/>
      <c r="S11" s="13"/>
      <c r="T11" s="13"/>
    </row>
    <row r="12" spans="1:20" s="5" customFormat="1" ht="19.5" customHeight="1">
      <c r="A12" s="25"/>
      <c r="B12" s="25" t="s">
        <v>229</v>
      </c>
      <c r="C12" s="25"/>
      <c r="D12" s="12"/>
      <c r="E12" s="12"/>
      <c r="F12" s="12"/>
      <c r="G12" s="12"/>
      <c r="H12" s="12"/>
      <c r="I12" s="12"/>
      <c r="J12" s="12"/>
      <c r="K12" s="13"/>
      <c r="L12" s="13"/>
      <c r="M12" s="13"/>
      <c r="N12" s="13"/>
      <c r="O12" s="13"/>
      <c r="P12" s="13"/>
      <c r="Q12" s="13"/>
      <c r="R12" s="13"/>
      <c r="S12" s="13"/>
      <c r="T12" s="13"/>
    </row>
    <row r="13" spans="1:20" s="5" customFormat="1" ht="19.5" customHeight="1">
      <c r="A13" s="25"/>
      <c r="B13" s="25"/>
      <c r="C13" s="25" t="s">
        <v>230</v>
      </c>
      <c r="D13" s="12">
        <v>83790</v>
      </c>
      <c r="E13" s="12">
        <v>91028</v>
      </c>
      <c r="F13" s="12">
        <v>84934</v>
      </c>
      <c r="G13" s="12">
        <v>80128</v>
      </c>
      <c r="H13" s="12">
        <v>77784</v>
      </c>
      <c r="I13" s="12">
        <v>87155</v>
      </c>
      <c r="J13" s="12">
        <v>96329</v>
      </c>
      <c r="K13" s="13">
        <v>85269</v>
      </c>
      <c r="L13" s="13">
        <v>76022</v>
      </c>
      <c r="M13" s="14">
        <v>76499</v>
      </c>
      <c r="N13" s="14">
        <v>75233</v>
      </c>
      <c r="O13" s="14">
        <v>75678</v>
      </c>
      <c r="P13" s="14">
        <v>66474</v>
      </c>
      <c r="Q13" s="14">
        <v>57068</v>
      </c>
      <c r="R13" s="14">
        <v>45781</v>
      </c>
      <c r="S13" s="14">
        <v>45277</v>
      </c>
      <c r="T13" s="14">
        <v>46355</v>
      </c>
    </row>
    <row r="14" spans="1:20" s="5" customFormat="1" ht="19.5" customHeight="1">
      <c r="A14" s="25"/>
      <c r="B14" s="25"/>
      <c r="C14" s="25" t="s">
        <v>231</v>
      </c>
      <c r="D14" s="12">
        <v>185437</v>
      </c>
      <c r="E14" s="12">
        <v>244626</v>
      </c>
      <c r="F14" s="12">
        <v>259384</v>
      </c>
      <c r="G14" s="12">
        <v>279057</v>
      </c>
      <c r="H14" s="12">
        <v>283237</v>
      </c>
      <c r="I14" s="12">
        <v>265808</v>
      </c>
      <c r="J14" s="12">
        <v>331575</v>
      </c>
      <c r="K14" s="13">
        <v>376073</v>
      </c>
      <c r="L14" s="13">
        <v>359769</v>
      </c>
      <c r="M14" s="14">
        <v>362784</v>
      </c>
      <c r="N14" s="14">
        <v>396150</v>
      </c>
      <c r="O14" s="14">
        <v>391972</v>
      </c>
      <c r="P14" s="14">
        <v>450231</v>
      </c>
      <c r="Q14" s="14">
        <v>463999</v>
      </c>
      <c r="R14" s="14">
        <v>460519</v>
      </c>
      <c r="S14" s="14">
        <v>443089</v>
      </c>
      <c r="T14" s="14">
        <v>419351</v>
      </c>
    </row>
    <row r="15" spans="1:20" s="5" customFormat="1" ht="19.5" customHeight="1">
      <c r="A15" s="25"/>
      <c r="B15" s="25"/>
      <c r="C15" s="25" t="s">
        <v>137</v>
      </c>
      <c r="D15" s="12">
        <v>-6201</v>
      </c>
      <c r="E15" s="12">
        <v>-11468</v>
      </c>
      <c r="F15" s="12">
        <v>-11848</v>
      </c>
      <c r="G15" s="12">
        <v>-11781</v>
      </c>
      <c r="H15" s="12">
        <v>-13887</v>
      </c>
      <c r="I15" s="12">
        <v>-11717</v>
      </c>
      <c r="J15" s="12">
        <v>-17043</v>
      </c>
      <c r="K15" s="13">
        <v>-18943</v>
      </c>
      <c r="L15" s="13">
        <v>-17849</v>
      </c>
      <c r="M15" s="14">
        <v>-17039</v>
      </c>
      <c r="N15" s="14">
        <v>-17451</v>
      </c>
      <c r="O15" s="14">
        <v>-16031</v>
      </c>
      <c r="P15" s="14">
        <v>-16555</v>
      </c>
      <c r="Q15" s="14">
        <v>-16666</v>
      </c>
      <c r="R15" s="14">
        <v>-21533</v>
      </c>
      <c r="S15" s="14">
        <v>-16896</v>
      </c>
      <c r="T15" s="14">
        <v>-16560</v>
      </c>
    </row>
    <row r="16" spans="1:20" s="5" customFormat="1" ht="19.5" customHeight="1">
      <c r="A16" s="25"/>
      <c r="B16" s="25" t="s">
        <v>232</v>
      </c>
      <c r="C16" s="25"/>
      <c r="D16" s="12"/>
      <c r="E16" s="12"/>
      <c r="F16" s="12"/>
      <c r="G16" s="12"/>
      <c r="H16" s="12"/>
      <c r="I16" s="12"/>
      <c r="J16" s="12"/>
      <c r="K16" s="13"/>
      <c r="L16" s="13"/>
      <c r="M16" s="14"/>
      <c r="N16" s="14">
        <v>166636</v>
      </c>
      <c r="O16" s="14">
        <v>178882</v>
      </c>
      <c r="P16" s="14">
        <v>193087</v>
      </c>
      <c r="Q16" s="14">
        <v>194642</v>
      </c>
      <c r="R16" s="14">
        <v>195617</v>
      </c>
      <c r="S16" s="14">
        <v>196144</v>
      </c>
      <c r="T16" s="14">
        <v>208671</v>
      </c>
    </row>
    <row r="17" spans="1:20" s="5" customFormat="1" ht="19.5" customHeight="1">
      <c r="A17" s="25"/>
      <c r="B17" s="25" t="s">
        <v>233</v>
      </c>
      <c r="C17" s="25"/>
      <c r="D17" s="12"/>
      <c r="E17" s="12"/>
      <c r="F17" s="12"/>
      <c r="G17" s="12"/>
      <c r="H17" s="12"/>
      <c r="I17" s="12"/>
      <c r="J17" s="12"/>
      <c r="K17" s="13"/>
      <c r="L17" s="13"/>
      <c r="M17" s="13"/>
      <c r="N17" s="13"/>
      <c r="O17" s="13"/>
      <c r="P17" s="13"/>
      <c r="Q17" s="13"/>
      <c r="R17" s="13"/>
      <c r="S17" s="13"/>
      <c r="T17" s="13"/>
    </row>
    <row r="18" spans="1:20" s="5" customFormat="1" ht="19.5" customHeight="1">
      <c r="A18" s="25"/>
      <c r="B18" s="25"/>
      <c r="C18" s="25" t="s">
        <v>234</v>
      </c>
      <c r="D18" s="12">
        <v>70897</v>
      </c>
      <c r="E18" s="12">
        <v>102173</v>
      </c>
      <c r="F18" s="12">
        <v>121363</v>
      </c>
      <c r="G18" s="12">
        <v>136339</v>
      </c>
      <c r="H18" s="12">
        <v>112505</v>
      </c>
      <c r="I18" s="12">
        <v>98312</v>
      </c>
      <c r="J18" s="12">
        <v>126189</v>
      </c>
      <c r="K18" s="13">
        <v>116435</v>
      </c>
      <c r="L18" s="13">
        <v>102164</v>
      </c>
      <c r="M18" s="14">
        <v>100154</v>
      </c>
      <c r="N18" s="14">
        <v>109224</v>
      </c>
      <c r="O18" s="14">
        <v>104218</v>
      </c>
      <c r="P18" s="14">
        <v>113379</v>
      </c>
      <c r="Q18" s="14">
        <v>117658</v>
      </c>
      <c r="R18" s="14">
        <v>123798</v>
      </c>
      <c r="S18" s="14">
        <v>95436</v>
      </c>
      <c r="T18" s="14">
        <v>85800</v>
      </c>
    </row>
    <row r="19" spans="1:20" s="5" customFormat="1" ht="19.5" customHeight="1">
      <c r="A19" s="25"/>
      <c r="B19" s="25"/>
      <c r="C19" s="25" t="s">
        <v>235</v>
      </c>
      <c r="D19" s="12">
        <v>35932</v>
      </c>
      <c r="E19" s="12">
        <v>42687</v>
      </c>
      <c r="F19" s="12">
        <v>44825</v>
      </c>
      <c r="G19" s="12">
        <v>47846</v>
      </c>
      <c r="H19" s="12">
        <v>49793</v>
      </c>
      <c r="I19" s="12">
        <v>44849</v>
      </c>
      <c r="J19" s="12">
        <v>50194</v>
      </c>
      <c r="K19" s="13">
        <v>45741</v>
      </c>
      <c r="L19" s="13">
        <v>43887</v>
      </c>
      <c r="M19" s="14">
        <v>45215</v>
      </c>
      <c r="N19" s="14">
        <v>58141</v>
      </c>
      <c r="O19" s="14">
        <v>65027</v>
      </c>
      <c r="P19" s="14">
        <v>70975</v>
      </c>
      <c r="Q19" s="14">
        <v>74365</v>
      </c>
      <c r="R19" s="14">
        <v>67772</v>
      </c>
      <c r="S19" s="14">
        <v>73815</v>
      </c>
      <c r="T19" s="14">
        <v>85233</v>
      </c>
    </row>
    <row r="20" spans="1:20" s="5" customFormat="1" ht="19.5" customHeight="1">
      <c r="A20" s="25"/>
      <c r="B20" s="25" t="s">
        <v>236</v>
      </c>
      <c r="C20" s="25"/>
      <c r="D20" s="12">
        <v>20444</v>
      </c>
      <c r="E20" s="12">
        <v>26652</v>
      </c>
      <c r="F20" s="12">
        <v>33058</v>
      </c>
      <c r="G20" s="12">
        <v>34918</v>
      </c>
      <c r="H20" s="12">
        <v>82557</v>
      </c>
      <c r="I20" s="12">
        <v>37658</v>
      </c>
      <c r="J20" s="12">
        <v>54306</v>
      </c>
      <c r="K20" s="13">
        <v>53508</v>
      </c>
      <c r="L20" s="13">
        <v>58083</v>
      </c>
      <c r="M20" s="13">
        <v>55079</v>
      </c>
      <c r="N20" s="13">
        <v>53365</v>
      </c>
      <c r="O20" s="13">
        <v>55110</v>
      </c>
      <c r="P20" s="13">
        <v>65170</v>
      </c>
      <c r="Q20" s="13">
        <v>60936</v>
      </c>
      <c r="R20" s="13">
        <v>79385</v>
      </c>
      <c r="S20" s="13">
        <v>63859</v>
      </c>
      <c r="T20" s="13">
        <v>63990</v>
      </c>
    </row>
    <row r="21" spans="1:20" s="5" customFormat="1" ht="19.5" customHeight="1">
      <c r="A21" s="127"/>
      <c r="B21" s="127"/>
      <c r="C21" s="127" t="s">
        <v>237</v>
      </c>
      <c r="D21" s="16">
        <f aca="true" t="shared" si="0" ref="D21:T21">SUM(D9:D20)</f>
        <v>621121</v>
      </c>
      <c r="E21" s="16">
        <f t="shared" si="0"/>
        <v>731683</v>
      </c>
      <c r="F21" s="16">
        <f t="shared" si="0"/>
        <v>808438</v>
      </c>
      <c r="G21" s="16">
        <f t="shared" si="0"/>
        <v>812078</v>
      </c>
      <c r="H21" s="16">
        <f t="shared" si="0"/>
        <v>837367</v>
      </c>
      <c r="I21" s="16">
        <f t="shared" si="0"/>
        <v>779747</v>
      </c>
      <c r="J21" s="16">
        <f t="shared" si="0"/>
        <v>779407</v>
      </c>
      <c r="K21" s="17">
        <f t="shared" si="0"/>
        <v>863668</v>
      </c>
      <c r="L21" s="17">
        <f t="shared" si="0"/>
        <v>822513</v>
      </c>
      <c r="M21" s="17">
        <f t="shared" si="0"/>
        <v>871817</v>
      </c>
      <c r="N21" s="17">
        <f t="shared" si="0"/>
        <v>1029747</v>
      </c>
      <c r="O21" s="17">
        <f t="shared" si="0"/>
        <v>1043543</v>
      </c>
      <c r="P21" s="17">
        <f t="shared" si="0"/>
        <v>1200092</v>
      </c>
      <c r="Q21" s="17">
        <f t="shared" si="0"/>
        <v>1124140</v>
      </c>
      <c r="R21" s="17">
        <f t="shared" si="0"/>
        <v>1211866</v>
      </c>
      <c r="S21" s="17">
        <f t="shared" si="0"/>
        <v>1144612</v>
      </c>
      <c r="T21" s="17">
        <f t="shared" si="0"/>
        <v>1074019</v>
      </c>
    </row>
    <row r="22" spans="1:20" s="5" customFormat="1" ht="19.5" customHeight="1">
      <c r="A22" s="25"/>
      <c r="B22" s="25"/>
      <c r="C22" s="25"/>
      <c r="D22" s="12"/>
      <c r="E22" s="12"/>
      <c r="F22" s="12"/>
      <c r="G22" s="12"/>
      <c r="H22" s="12"/>
      <c r="I22" s="12"/>
      <c r="J22" s="12"/>
      <c r="K22" s="13"/>
      <c r="L22" s="13"/>
      <c r="M22" s="13"/>
      <c r="N22" s="13"/>
      <c r="O22" s="13"/>
      <c r="P22" s="13"/>
      <c r="Q22" s="13"/>
      <c r="R22" s="13"/>
      <c r="S22" s="13"/>
      <c r="T22" s="13"/>
    </row>
    <row r="23" spans="1:20" s="5" customFormat="1" ht="19.5" customHeight="1">
      <c r="A23" s="168" t="s">
        <v>238</v>
      </c>
      <c r="B23" s="25"/>
      <c r="C23" s="25"/>
      <c r="D23" s="12"/>
      <c r="E23" s="12"/>
      <c r="F23" s="12"/>
      <c r="G23" s="12"/>
      <c r="H23" s="12"/>
      <c r="I23" s="12"/>
      <c r="J23" s="12"/>
      <c r="K23" s="13"/>
      <c r="L23" s="13"/>
      <c r="M23" s="13"/>
      <c r="N23" s="13"/>
      <c r="O23" s="13"/>
      <c r="P23" s="13"/>
      <c r="Q23" s="13"/>
      <c r="R23" s="13"/>
      <c r="S23" s="13"/>
      <c r="T23" s="13"/>
    </row>
    <row r="24" spans="1:20" s="5" customFormat="1" ht="19.5" customHeight="1">
      <c r="A24" s="25"/>
      <c r="B24" s="25" t="s">
        <v>239</v>
      </c>
      <c r="C24" s="25"/>
      <c r="D24" s="12">
        <v>37553</v>
      </c>
      <c r="E24" s="12">
        <v>38966</v>
      </c>
      <c r="F24" s="12">
        <v>40291</v>
      </c>
      <c r="G24" s="12">
        <v>41628</v>
      </c>
      <c r="H24" s="12">
        <v>44445</v>
      </c>
      <c r="I24" s="12">
        <v>43287</v>
      </c>
      <c r="J24" s="12">
        <v>43518</v>
      </c>
      <c r="K24" s="13">
        <v>44542</v>
      </c>
      <c r="L24" s="13">
        <v>42990</v>
      </c>
      <c r="M24" s="14">
        <v>43423</v>
      </c>
      <c r="N24" s="14">
        <v>43077</v>
      </c>
      <c r="O24" s="14">
        <v>46721</v>
      </c>
      <c r="P24" s="14">
        <v>47007</v>
      </c>
      <c r="Q24" s="14">
        <v>46681</v>
      </c>
      <c r="R24" s="14">
        <v>45693</v>
      </c>
      <c r="S24" s="14">
        <v>44998</v>
      </c>
      <c r="T24" s="14">
        <v>44444</v>
      </c>
    </row>
    <row r="25" spans="1:20" s="5" customFormat="1" ht="19.5" customHeight="1">
      <c r="A25" s="25"/>
      <c r="B25" s="25" t="s">
        <v>240</v>
      </c>
      <c r="C25" s="25"/>
      <c r="D25" s="12">
        <v>147549</v>
      </c>
      <c r="E25" s="12">
        <v>154479</v>
      </c>
      <c r="F25" s="12">
        <v>163962</v>
      </c>
      <c r="G25" s="12">
        <v>178396</v>
      </c>
      <c r="H25" s="12">
        <v>188408</v>
      </c>
      <c r="I25" s="12">
        <v>188269</v>
      </c>
      <c r="J25" s="12">
        <v>195103</v>
      </c>
      <c r="K25" s="13">
        <v>202581</v>
      </c>
      <c r="L25" s="13">
        <v>204606</v>
      </c>
      <c r="M25" s="14">
        <v>200844</v>
      </c>
      <c r="N25" s="14">
        <v>203537</v>
      </c>
      <c r="O25" s="14">
        <v>217302</v>
      </c>
      <c r="P25" s="14">
        <v>227900</v>
      </c>
      <c r="Q25" s="14">
        <v>235106</v>
      </c>
      <c r="R25" s="14">
        <v>235905</v>
      </c>
      <c r="S25" s="14">
        <v>246469</v>
      </c>
      <c r="T25" s="14">
        <v>262523</v>
      </c>
    </row>
    <row r="26" spans="1:20" s="5" customFormat="1" ht="19.5" customHeight="1">
      <c r="A26" s="25"/>
      <c r="B26" s="25" t="s">
        <v>138</v>
      </c>
      <c r="C26" s="25"/>
      <c r="D26" s="12">
        <v>397717</v>
      </c>
      <c r="E26" s="12">
        <v>452155</v>
      </c>
      <c r="F26" s="12">
        <v>515587</v>
      </c>
      <c r="G26" s="12">
        <v>541502</v>
      </c>
      <c r="H26" s="12">
        <v>574468</v>
      </c>
      <c r="I26" s="12">
        <v>574744</v>
      </c>
      <c r="J26" s="12">
        <v>631015</v>
      </c>
      <c r="K26" s="13">
        <v>663723</v>
      </c>
      <c r="L26" s="13">
        <v>660458</v>
      </c>
      <c r="M26" s="14">
        <v>653467</v>
      </c>
      <c r="N26" s="14">
        <v>643386</v>
      </c>
      <c r="O26" s="14">
        <v>622038</v>
      </c>
      <c r="P26" s="14">
        <v>636577</v>
      </c>
      <c r="Q26" s="14">
        <v>587956</v>
      </c>
      <c r="R26" s="14">
        <v>613879</v>
      </c>
      <c r="S26" s="14">
        <v>656962</v>
      </c>
      <c r="T26" s="14">
        <v>737270</v>
      </c>
    </row>
    <row r="27" spans="1:20" s="5" customFormat="1" ht="19.5" customHeight="1">
      <c r="A27" s="128"/>
      <c r="B27" s="128" t="s">
        <v>241</v>
      </c>
      <c r="C27" s="128"/>
      <c r="D27" s="19">
        <v>3752</v>
      </c>
      <c r="E27" s="19">
        <v>4759</v>
      </c>
      <c r="F27" s="19">
        <v>9185</v>
      </c>
      <c r="G27" s="19">
        <v>8884</v>
      </c>
      <c r="H27" s="19">
        <v>3613</v>
      </c>
      <c r="I27" s="19">
        <v>3187</v>
      </c>
      <c r="J27" s="19">
        <v>1862</v>
      </c>
      <c r="K27" s="20">
        <v>2969</v>
      </c>
      <c r="L27" s="20">
        <v>6540</v>
      </c>
      <c r="M27" s="21">
        <v>10629</v>
      </c>
      <c r="N27" s="21">
        <v>18720</v>
      </c>
      <c r="O27" s="21">
        <v>11541</v>
      </c>
      <c r="P27" s="21">
        <v>12512</v>
      </c>
      <c r="Q27" s="21">
        <v>12884</v>
      </c>
      <c r="R27" s="21">
        <v>23459</v>
      </c>
      <c r="S27" s="21">
        <v>27682</v>
      </c>
      <c r="T27" s="21">
        <v>5230</v>
      </c>
    </row>
    <row r="28" spans="1:20" s="5" customFormat="1" ht="19.5" customHeight="1">
      <c r="A28" s="25"/>
      <c r="B28" s="25"/>
      <c r="C28" s="25" t="s">
        <v>242</v>
      </c>
      <c r="D28" s="12">
        <f aca="true" t="shared" si="1" ref="D28:T28">SUM(D24:D27)</f>
        <v>586571</v>
      </c>
      <c r="E28" s="12">
        <f t="shared" si="1"/>
        <v>650359</v>
      </c>
      <c r="F28" s="12">
        <f t="shared" si="1"/>
        <v>729025</v>
      </c>
      <c r="G28" s="12">
        <f t="shared" si="1"/>
        <v>770410</v>
      </c>
      <c r="H28" s="12">
        <f t="shared" si="1"/>
        <v>810934</v>
      </c>
      <c r="I28" s="12">
        <f t="shared" si="1"/>
        <v>809487</v>
      </c>
      <c r="J28" s="12">
        <f t="shared" si="1"/>
        <v>871498</v>
      </c>
      <c r="K28" s="13">
        <f t="shared" si="1"/>
        <v>913815</v>
      </c>
      <c r="L28" s="13">
        <f t="shared" si="1"/>
        <v>914594</v>
      </c>
      <c r="M28" s="13">
        <f t="shared" si="1"/>
        <v>908363</v>
      </c>
      <c r="N28" s="13">
        <f t="shared" si="1"/>
        <v>908720</v>
      </c>
      <c r="O28" s="13">
        <f t="shared" si="1"/>
        <v>897602</v>
      </c>
      <c r="P28" s="13">
        <f t="shared" si="1"/>
        <v>923996</v>
      </c>
      <c r="Q28" s="13">
        <f t="shared" si="1"/>
        <v>882627</v>
      </c>
      <c r="R28" s="13">
        <f t="shared" si="1"/>
        <v>918936</v>
      </c>
      <c r="S28" s="13">
        <f t="shared" si="1"/>
        <v>976111</v>
      </c>
      <c r="T28" s="13">
        <f t="shared" si="1"/>
        <v>1049467</v>
      </c>
    </row>
    <row r="29" spans="1:20" s="5" customFormat="1" ht="19.5" customHeight="1">
      <c r="A29" s="25"/>
      <c r="B29" s="25" t="s">
        <v>243</v>
      </c>
      <c r="C29" s="25"/>
      <c r="D29" s="12">
        <v>-394780</v>
      </c>
      <c r="E29" s="12">
        <v>-442570</v>
      </c>
      <c r="F29" s="12">
        <v>-481473</v>
      </c>
      <c r="G29" s="12">
        <v>-502857</v>
      </c>
      <c r="H29" s="12">
        <v>-546017</v>
      </c>
      <c r="I29" s="12">
        <v>-565973</v>
      </c>
      <c r="J29" s="12">
        <v>-604249</v>
      </c>
      <c r="K29" s="13">
        <v>-654435</v>
      </c>
      <c r="L29" s="13">
        <v>-665842</v>
      </c>
      <c r="M29" s="14">
        <v>-669651</v>
      </c>
      <c r="N29" s="14">
        <v>-661310</v>
      </c>
      <c r="O29" s="14">
        <v>-629359</v>
      </c>
      <c r="P29" s="14">
        <v>-659328</v>
      </c>
      <c r="Q29" s="14">
        <v>-627994</v>
      </c>
      <c r="R29" s="14">
        <v>-649600</v>
      </c>
      <c r="S29" s="14">
        <v>-713090</v>
      </c>
      <c r="T29" s="14">
        <v>-784727</v>
      </c>
    </row>
    <row r="30" spans="1:20" s="5" customFormat="1" ht="19.5" customHeight="1">
      <c r="A30" s="127"/>
      <c r="B30" s="127"/>
      <c r="C30" s="127" t="s">
        <v>244</v>
      </c>
      <c r="D30" s="16">
        <f aca="true" t="shared" si="2" ref="D30:L30">D28+D29</f>
        <v>191791</v>
      </c>
      <c r="E30" s="16">
        <f t="shared" si="2"/>
        <v>207789</v>
      </c>
      <c r="F30" s="16">
        <f t="shared" si="2"/>
        <v>247552</v>
      </c>
      <c r="G30" s="16">
        <f t="shared" si="2"/>
        <v>267553</v>
      </c>
      <c r="H30" s="16">
        <f t="shared" si="2"/>
        <v>264917</v>
      </c>
      <c r="I30" s="16">
        <f t="shared" si="2"/>
        <v>243514</v>
      </c>
      <c r="J30" s="16">
        <f t="shared" si="2"/>
        <v>267249</v>
      </c>
      <c r="K30" s="17">
        <f t="shared" si="2"/>
        <v>259380</v>
      </c>
      <c r="L30" s="17">
        <f t="shared" si="2"/>
        <v>248752</v>
      </c>
      <c r="M30" s="17">
        <v>238712</v>
      </c>
      <c r="N30" s="17">
        <f aca="true" t="shared" si="3" ref="N30:T30">N28+N29</f>
        <v>247410</v>
      </c>
      <c r="O30" s="17">
        <f t="shared" si="3"/>
        <v>268243</v>
      </c>
      <c r="P30" s="17">
        <f t="shared" si="3"/>
        <v>264668</v>
      </c>
      <c r="Q30" s="17">
        <f t="shared" si="3"/>
        <v>254633</v>
      </c>
      <c r="R30" s="17">
        <f t="shared" si="3"/>
        <v>269336</v>
      </c>
      <c r="S30" s="17">
        <f t="shared" si="3"/>
        <v>263021</v>
      </c>
      <c r="T30" s="17">
        <f t="shared" si="3"/>
        <v>264740</v>
      </c>
    </row>
    <row r="31" spans="1:20" s="5" customFormat="1" ht="19.5" customHeight="1">
      <c r="A31" s="25"/>
      <c r="B31" s="25"/>
      <c r="C31" s="25"/>
      <c r="D31" s="12"/>
      <c r="E31" s="12"/>
      <c r="F31" s="12"/>
      <c r="G31" s="12"/>
      <c r="H31" s="12"/>
      <c r="I31" s="12"/>
      <c r="J31" s="12"/>
      <c r="K31" s="13"/>
      <c r="L31" s="13"/>
      <c r="M31" s="13"/>
      <c r="N31" s="13"/>
      <c r="O31" s="13"/>
      <c r="P31" s="13"/>
      <c r="Q31" s="13"/>
      <c r="R31" s="13"/>
      <c r="S31" s="13"/>
      <c r="T31" s="13"/>
    </row>
    <row r="32" spans="1:20" s="5" customFormat="1" ht="19.5" customHeight="1">
      <c r="A32" s="168" t="s">
        <v>245</v>
      </c>
      <c r="B32" s="25"/>
      <c r="C32" s="25"/>
      <c r="D32" s="12"/>
      <c r="E32" s="12"/>
      <c r="F32" s="12"/>
      <c r="G32" s="12"/>
      <c r="H32" s="12"/>
      <c r="I32" s="12"/>
      <c r="J32" s="12"/>
      <c r="K32" s="13"/>
      <c r="L32" s="13"/>
      <c r="M32" s="13"/>
      <c r="N32" s="13"/>
      <c r="O32" s="13"/>
      <c r="P32" s="13"/>
      <c r="Q32" s="13"/>
      <c r="R32" s="13"/>
      <c r="S32" s="13"/>
      <c r="T32" s="13"/>
    </row>
    <row r="33" spans="1:20" s="5" customFormat="1" ht="19.5" customHeight="1">
      <c r="A33" s="25"/>
      <c r="B33" s="25" t="s">
        <v>246</v>
      </c>
      <c r="C33" s="25"/>
      <c r="D33" s="12">
        <v>314374</v>
      </c>
      <c r="E33" s="12">
        <v>346985</v>
      </c>
      <c r="F33" s="12">
        <v>364492</v>
      </c>
      <c r="G33" s="12">
        <v>379482</v>
      </c>
      <c r="H33" s="12">
        <v>350384</v>
      </c>
      <c r="I33" s="12">
        <v>372861</v>
      </c>
      <c r="J33" s="12">
        <v>428790</v>
      </c>
      <c r="K33" s="13">
        <v>447829</v>
      </c>
      <c r="L33" s="13">
        <v>476293</v>
      </c>
      <c r="M33" s="13">
        <v>514047</v>
      </c>
      <c r="N33" s="13">
        <v>391947</v>
      </c>
      <c r="O33" s="13">
        <v>415435</v>
      </c>
      <c r="P33" s="13">
        <v>435874</v>
      </c>
      <c r="Q33" s="13">
        <v>445436</v>
      </c>
      <c r="R33" s="13">
        <v>465262</v>
      </c>
      <c r="S33" s="13">
        <v>445896</v>
      </c>
      <c r="T33" s="13">
        <v>445782</v>
      </c>
    </row>
    <row r="34" spans="1:20" s="5" customFormat="1" ht="19.5" customHeight="1">
      <c r="A34" s="25"/>
      <c r="B34" s="25" t="s">
        <v>247</v>
      </c>
      <c r="C34" s="25"/>
      <c r="D34" s="12">
        <v>83575</v>
      </c>
      <c r="E34" s="12">
        <v>99201</v>
      </c>
      <c r="F34" s="12">
        <v>81335</v>
      </c>
      <c r="G34" s="12">
        <v>52966</v>
      </c>
      <c r="H34" s="12">
        <v>45002</v>
      </c>
      <c r="I34" s="12">
        <v>28785</v>
      </c>
      <c r="J34" s="12">
        <v>49076</v>
      </c>
      <c r="K34" s="13">
        <v>28886</v>
      </c>
      <c r="L34" s="13">
        <v>71973</v>
      </c>
      <c r="M34" s="14">
        <v>21871</v>
      </c>
      <c r="N34" s="14">
        <v>31154</v>
      </c>
      <c r="O34" s="14">
        <v>36419</v>
      </c>
      <c r="P34" s="14">
        <v>74836</v>
      </c>
      <c r="Q34" s="14">
        <v>71244</v>
      </c>
      <c r="R34" s="14">
        <v>47815</v>
      </c>
      <c r="S34" s="14">
        <v>49049</v>
      </c>
      <c r="T34" s="14">
        <v>48909</v>
      </c>
    </row>
    <row r="35" spans="1:20" s="5" customFormat="1" ht="19.5" customHeight="1">
      <c r="A35" s="25"/>
      <c r="B35" s="25" t="s">
        <v>248</v>
      </c>
      <c r="C35" s="25"/>
      <c r="D35" s="12">
        <v>62645</v>
      </c>
      <c r="E35" s="12">
        <v>52939</v>
      </c>
      <c r="F35" s="12">
        <v>56183</v>
      </c>
      <c r="G35" s="12">
        <v>52694</v>
      </c>
      <c r="H35" s="12">
        <v>46152</v>
      </c>
      <c r="I35" s="12">
        <v>44502</v>
      </c>
      <c r="J35" s="12">
        <v>43014</v>
      </c>
      <c r="K35" s="13">
        <v>47434</v>
      </c>
      <c r="L35" s="13">
        <v>45791</v>
      </c>
      <c r="M35" s="14">
        <v>46967</v>
      </c>
      <c r="N35" s="14">
        <v>49316</v>
      </c>
      <c r="O35" s="14">
        <v>52028</v>
      </c>
      <c r="P35" s="14">
        <v>15608</v>
      </c>
      <c r="Q35" s="14">
        <v>1977</v>
      </c>
      <c r="R35" s="14">
        <v>1248</v>
      </c>
      <c r="S35" s="14">
        <v>819</v>
      </c>
      <c r="T35" s="14">
        <v>213</v>
      </c>
    </row>
    <row r="36" spans="1:20" s="5" customFormat="1" ht="19.5" customHeight="1">
      <c r="A36" s="25"/>
      <c r="B36" s="25" t="s">
        <v>249</v>
      </c>
      <c r="C36" s="25"/>
      <c r="D36" s="12"/>
      <c r="E36" s="12"/>
      <c r="F36" s="12"/>
      <c r="G36" s="12"/>
      <c r="H36" s="12"/>
      <c r="I36" s="12"/>
      <c r="J36" s="12"/>
      <c r="K36" s="13">
        <v>29687</v>
      </c>
      <c r="L36" s="13">
        <v>28109</v>
      </c>
      <c r="M36" s="14">
        <v>25298</v>
      </c>
      <c r="N36" s="14">
        <v>47502</v>
      </c>
      <c r="O36" s="14">
        <v>51934</v>
      </c>
      <c r="P36" s="14">
        <v>72048</v>
      </c>
      <c r="Q36" s="14">
        <v>112538</v>
      </c>
      <c r="R36" s="14">
        <v>250330</v>
      </c>
      <c r="S36" s="14">
        <v>246637</v>
      </c>
      <c r="T36" s="14">
        <v>221063</v>
      </c>
    </row>
    <row r="37" spans="1:20" s="5" customFormat="1" ht="19.5" customHeight="1">
      <c r="A37" s="25"/>
      <c r="B37" s="25" t="s">
        <v>250</v>
      </c>
      <c r="C37" s="25"/>
      <c r="D37" s="12"/>
      <c r="E37" s="12"/>
      <c r="F37" s="12"/>
      <c r="G37" s="12"/>
      <c r="H37" s="12"/>
      <c r="I37" s="12"/>
      <c r="J37" s="12"/>
      <c r="K37" s="13">
        <v>37598</v>
      </c>
      <c r="L37" s="13">
        <v>40020</v>
      </c>
      <c r="M37" s="14">
        <v>43233</v>
      </c>
      <c r="N37" s="14">
        <v>69414</v>
      </c>
      <c r="O37" s="14">
        <v>79175</v>
      </c>
      <c r="P37" s="14">
        <v>81925</v>
      </c>
      <c r="Q37" s="14">
        <v>114402</v>
      </c>
      <c r="R37" s="14">
        <v>165126</v>
      </c>
      <c r="S37" s="14">
        <v>147886</v>
      </c>
      <c r="T37" s="14">
        <v>130648</v>
      </c>
    </row>
    <row r="38" spans="1:20" s="5" customFormat="1" ht="19.5" customHeight="1">
      <c r="A38" s="25"/>
      <c r="B38" s="25" t="s">
        <v>251</v>
      </c>
      <c r="C38" s="25"/>
      <c r="D38" s="12">
        <v>47111</v>
      </c>
      <c r="E38" s="12">
        <v>69922</v>
      </c>
      <c r="F38" s="12">
        <v>86896</v>
      </c>
      <c r="G38" s="12">
        <v>95723</v>
      </c>
      <c r="H38" s="12">
        <v>84195</v>
      </c>
      <c r="I38" s="12">
        <v>73911</v>
      </c>
      <c r="J38" s="12">
        <v>137255</v>
      </c>
      <c r="K38" s="13">
        <v>118446</v>
      </c>
      <c r="L38" s="13">
        <v>151471</v>
      </c>
      <c r="M38" s="14">
        <v>90848</v>
      </c>
      <c r="N38" s="14">
        <v>87179</v>
      </c>
      <c r="O38" s="14">
        <v>94406</v>
      </c>
      <c r="P38" s="14">
        <v>98355</v>
      </c>
      <c r="Q38" s="14">
        <v>89998</v>
      </c>
      <c r="R38" s="14">
        <v>102512</v>
      </c>
      <c r="S38" s="14">
        <v>86023</v>
      </c>
      <c r="T38" s="14">
        <v>77022</v>
      </c>
    </row>
    <row r="39" spans="1:20" s="5" customFormat="1" ht="19.5" customHeight="1">
      <c r="A39" s="127"/>
      <c r="B39" s="127"/>
      <c r="C39" s="127" t="s">
        <v>252</v>
      </c>
      <c r="D39" s="16">
        <f aca="true" t="shared" si="4" ref="D39:T39">SUM(D33:D38)</f>
        <v>507705</v>
      </c>
      <c r="E39" s="16">
        <f t="shared" si="4"/>
        <v>569047</v>
      </c>
      <c r="F39" s="16">
        <f t="shared" si="4"/>
        <v>588906</v>
      </c>
      <c r="G39" s="16">
        <f t="shared" si="4"/>
        <v>580865</v>
      </c>
      <c r="H39" s="16">
        <f t="shared" si="4"/>
        <v>525733</v>
      </c>
      <c r="I39" s="16">
        <f t="shared" si="4"/>
        <v>520059</v>
      </c>
      <c r="J39" s="16">
        <f t="shared" si="4"/>
        <v>658135</v>
      </c>
      <c r="K39" s="17">
        <f t="shared" si="4"/>
        <v>709880</v>
      </c>
      <c r="L39" s="17">
        <f t="shared" si="4"/>
        <v>813657</v>
      </c>
      <c r="M39" s="17">
        <f t="shared" si="4"/>
        <v>742264</v>
      </c>
      <c r="N39" s="17">
        <f t="shared" si="4"/>
        <v>676512</v>
      </c>
      <c r="O39" s="17">
        <f t="shared" si="4"/>
        <v>729397</v>
      </c>
      <c r="P39" s="17">
        <f t="shared" si="4"/>
        <v>778646</v>
      </c>
      <c r="Q39" s="17">
        <f t="shared" si="4"/>
        <v>835595</v>
      </c>
      <c r="R39" s="17">
        <f t="shared" si="4"/>
        <v>1032293</v>
      </c>
      <c r="S39" s="17">
        <f t="shared" si="4"/>
        <v>976310</v>
      </c>
      <c r="T39" s="17">
        <f t="shared" si="4"/>
        <v>923637</v>
      </c>
    </row>
    <row r="40" spans="1:20" s="5" customFormat="1" ht="19.5" customHeight="1" thickBot="1">
      <c r="A40" s="190"/>
      <c r="B40" s="190"/>
      <c r="C40" s="190" t="s">
        <v>253</v>
      </c>
      <c r="D40" s="189">
        <f aca="true" t="shared" si="5" ref="D40:T40">D21+D30+D39</f>
        <v>1320617</v>
      </c>
      <c r="E40" s="189">
        <f t="shared" si="5"/>
        <v>1508519</v>
      </c>
      <c r="F40" s="189">
        <f t="shared" si="5"/>
        <v>1644896</v>
      </c>
      <c r="G40" s="189">
        <f t="shared" si="5"/>
        <v>1660496</v>
      </c>
      <c r="H40" s="189">
        <f t="shared" si="5"/>
        <v>1628017</v>
      </c>
      <c r="I40" s="189">
        <f t="shared" si="5"/>
        <v>1543320</v>
      </c>
      <c r="J40" s="189">
        <f t="shared" si="5"/>
        <v>1704791</v>
      </c>
      <c r="K40" s="189">
        <f t="shared" si="5"/>
        <v>1832928</v>
      </c>
      <c r="L40" s="189">
        <f t="shared" si="5"/>
        <v>1884922</v>
      </c>
      <c r="M40" s="189">
        <f t="shared" si="5"/>
        <v>1852793</v>
      </c>
      <c r="N40" s="189">
        <f t="shared" si="5"/>
        <v>1953669</v>
      </c>
      <c r="O40" s="189">
        <f t="shared" si="5"/>
        <v>2041183</v>
      </c>
      <c r="P40" s="189">
        <f t="shared" si="5"/>
        <v>2243406</v>
      </c>
      <c r="Q40" s="189">
        <f t="shared" si="5"/>
        <v>2214368</v>
      </c>
      <c r="R40" s="189">
        <f t="shared" si="5"/>
        <v>2513495</v>
      </c>
      <c r="S40" s="189">
        <f t="shared" si="5"/>
        <v>2383943</v>
      </c>
      <c r="T40" s="189">
        <f t="shared" si="5"/>
        <v>2262396</v>
      </c>
    </row>
    <row r="41" spans="1:20" s="5" customFormat="1" ht="19.5" customHeight="1">
      <c r="A41" s="25"/>
      <c r="B41" s="25"/>
      <c r="C41" s="11"/>
      <c r="D41" s="12"/>
      <c r="E41" s="12"/>
      <c r="F41" s="12"/>
      <c r="G41" s="12"/>
      <c r="H41" s="12"/>
      <c r="I41" s="12"/>
      <c r="J41" s="12"/>
      <c r="K41" s="13"/>
      <c r="L41" s="13"/>
      <c r="M41" s="13"/>
      <c r="N41" s="13"/>
      <c r="O41" s="13"/>
      <c r="P41" s="13"/>
      <c r="Q41" s="13"/>
      <c r="R41" s="13"/>
      <c r="S41" s="13"/>
      <c r="T41" s="13"/>
    </row>
    <row r="42" ht="13.5">
      <c r="B42" s="26"/>
    </row>
    <row r="43" spans="1:20" s="5" customFormat="1" ht="27" customHeight="1">
      <c r="A43" s="125" t="s">
        <v>254</v>
      </c>
      <c r="D43" s="27"/>
      <c r="E43" s="27"/>
      <c r="F43" s="27"/>
      <c r="G43" s="27"/>
      <c r="H43" s="27"/>
      <c r="I43" s="27"/>
      <c r="J43" s="27"/>
      <c r="K43" s="28"/>
      <c r="L43" s="28"/>
      <c r="M43" s="28"/>
      <c r="N43" s="28"/>
      <c r="O43" s="28"/>
      <c r="P43" s="28"/>
      <c r="Q43" s="28"/>
      <c r="R43" s="28"/>
      <c r="S43" s="28"/>
      <c r="T43" s="28"/>
    </row>
    <row r="44" spans="1:20" s="5" customFormat="1" ht="19.5" customHeight="1">
      <c r="A44" s="167" t="s">
        <v>255</v>
      </c>
      <c r="B44" s="126"/>
      <c r="C44" s="126"/>
      <c r="D44" s="9"/>
      <c r="E44" s="9"/>
      <c r="F44" s="9"/>
      <c r="G44" s="9"/>
      <c r="H44" s="9"/>
      <c r="I44" s="9"/>
      <c r="J44" s="9"/>
      <c r="K44" s="10"/>
      <c r="L44" s="10"/>
      <c r="M44" s="10"/>
      <c r="N44" s="10"/>
      <c r="O44" s="10"/>
      <c r="P44" s="10"/>
      <c r="Q44" s="10"/>
      <c r="R44" s="10"/>
      <c r="S44" s="10"/>
      <c r="T44" s="10"/>
    </row>
    <row r="45" spans="1:20" s="5" customFormat="1" ht="19.5" customHeight="1">
      <c r="A45" s="25"/>
      <c r="B45" s="25" t="s">
        <v>256</v>
      </c>
      <c r="C45" s="25"/>
      <c r="D45" s="12">
        <v>147017</v>
      </c>
      <c r="E45" s="12">
        <v>179013</v>
      </c>
      <c r="F45" s="12">
        <v>212793</v>
      </c>
      <c r="G45" s="12">
        <v>278114</v>
      </c>
      <c r="H45" s="12">
        <v>214290</v>
      </c>
      <c r="I45" s="12">
        <v>150081</v>
      </c>
      <c r="J45" s="12">
        <v>195770</v>
      </c>
      <c r="K45" s="13">
        <v>161094</v>
      </c>
      <c r="L45" s="13">
        <v>84478</v>
      </c>
      <c r="M45" s="13">
        <v>68952</v>
      </c>
      <c r="N45" s="13">
        <v>38710</v>
      </c>
      <c r="O45" s="13">
        <v>82520</v>
      </c>
      <c r="P45" s="13">
        <v>91673</v>
      </c>
      <c r="Q45" s="13">
        <v>75784</v>
      </c>
      <c r="R45" s="13">
        <v>184210</v>
      </c>
      <c r="S45" s="13">
        <v>75701</v>
      </c>
      <c r="T45" s="13">
        <v>39927</v>
      </c>
    </row>
    <row r="46" spans="1:20" s="5" customFormat="1" ht="19.5" customHeight="1">
      <c r="A46" s="25"/>
      <c r="B46" s="25" t="s">
        <v>257</v>
      </c>
      <c r="C46" s="25"/>
      <c r="D46" s="12">
        <v>61153</v>
      </c>
      <c r="E46" s="12">
        <v>63541</v>
      </c>
      <c r="F46" s="12">
        <v>121887</v>
      </c>
      <c r="G46" s="12">
        <v>101296</v>
      </c>
      <c r="H46" s="12">
        <v>94426</v>
      </c>
      <c r="I46" s="12">
        <v>57081</v>
      </c>
      <c r="J46" s="12">
        <v>125415</v>
      </c>
      <c r="K46" s="13">
        <v>67314</v>
      </c>
      <c r="L46" s="13">
        <v>54235</v>
      </c>
      <c r="M46" s="13">
        <v>82210</v>
      </c>
      <c r="N46" s="13">
        <v>144808</v>
      </c>
      <c r="O46" s="13">
        <v>103131</v>
      </c>
      <c r="P46" s="13">
        <v>87174</v>
      </c>
      <c r="Q46" s="13">
        <v>82658</v>
      </c>
      <c r="R46" s="13">
        <v>85582</v>
      </c>
      <c r="S46" s="13">
        <v>94026</v>
      </c>
      <c r="T46" s="13">
        <v>111096</v>
      </c>
    </row>
    <row r="47" spans="1:20" s="5" customFormat="1" ht="19.5" customHeight="1">
      <c r="A47" s="25"/>
      <c r="B47" s="25" t="s">
        <v>258</v>
      </c>
      <c r="C47" s="25"/>
      <c r="D47" s="12"/>
      <c r="E47" s="12"/>
      <c r="F47" s="12"/>
      <c r="G47" s="12"/>
      <c r="H47" s="12"/>
      <c r="I47" s="12"/>
      <c r="J47" s="12"/>
      <c r="K47" s="13"/>
      <c r="L47" s="13"/>
      <c r="M47" s="13"/>
      <c r="N47" s="13"/>
      <c r="O47" s="13"/>
      <c r="P47" s="13"/>
      <c r="Q47" s="13"/>
      <c r="R47" s="13"/>
      <c r="S47" s="13"/>
      <c r="T47" s="13"/>
    </row>
    <row r="48" spans="1:20" s="5" customFormat="1" ht="19.5" customHeight="1">
      <c r="A48" s="25"/>
      <c r="B48" s="25"/>
      <c r="C48" s="25" t="s">
        <v>230</v>
      </c>
      <c r="D48" s="12">
        <v>70673</v>
      </c>
      <c r="E48" s="12">
        <v>78114</v>
      </c>
      <c r="F48" s="12">
        <v>84737</v>
      </c>
      <c r="G48" s="12">
        <v>56908</v>
      </c>
      <c r="H48" s="12">
        <v>43564</v>
      </c>
      <c r="I48" s="12">
        <v>45406</v>
      </c>
      <c r="J48" s="12">
        <v>42474</v>
      </c>
      <c r="K48" s="13">
        <v>35481</v>
      </c>
      <c r="L48" s="13">
        <v>32943</v>
      </c>
      <c r="M48" s="14">
        <v>29937</v>
      </c>
      <c r="N48" s="14">
        <v>29686</v>
      </c>
      <c r="O48" s="14">
        <v>25591</v>
      </c>
      <c r="P48" s="14">
        <v>25000</v>
      </c>
      <c r="Q48" s="14">
        <v>18942</v>
      </c>
      <c r="R48" s="14">
        <v>12914</v>
      </c>
      <c r="S48" s="14">
        <v>12211</v>
      </c>
      <c r="T48" s="14">
        <v>12216</v>
      </c>
    </row>
    <row r="49" spans="1:20" s="5" customFormat="1" ht="19.5" customHeight="1">
      <c r="A49" s="25"/>
      <c r="B49" s="25"/>
      <c r="C49" s="25" t="s">
        <v>231</v>
      </c>
      <c r="D49" s="12">
        <v>115939</v>
      </c>
      <c r="E49" s="12">
        <v>158202</v>
      </c>
      <c r="F49" s="12">
        <v>176683</v>
      </c>
      <c r="G49" s="12">
        <v>222312</v>
      </c>
      <c r="H49" s="12">
        <v>205595</v>
      </c>
      <c r="I49" s="12">
        <v>215694</v>
      </c>
      <c r="J49" s="12">
        <v>249317</v>
      </c>
      <c r="K49" s="13">
        <v>242272</v>
      </c>
      <c r="L49" s="13">
        <v>247855</v>
      </c>
      <c r="M49" s="14">
        <v>267735</v>
      </c>
      <c r="N49" s="14">
        <v>306813</v>
      </c>
      <c r="O49" s="14">
        <v>313561</v>
      </c>
      <c r="P49" s="14">
        <v>342211</v>
      </c>
      <c r="Q49" s="14">
        <v>341627</v>
      </c>
      <c r="R49" s="14">
        <v>272499</v>
      </c>
      <c r="S49" s="14">
        <v>261186</v>
      </c>
      <c r="T49" s="14">
        <v>238267</v>
      </c>
    </row>
    <row r="50" spans="1:20" s="5" customFormat="1" ht="19.5" customHeight="1">
      <c r="A50" s="25"/>
      <c r="B50" s="25" t="s">
        <v>139</v>
      </c>
      <c r="C50" s="25"/>
      <c r="D50" s="12">
        <v>12180</v>
      </c>
      <c r="E50" s="12">
        <v>23095</v>
      </c>
      <c r="F50" s="12">
        <v>32773</v>
      </c>
      <c r="G50" s="12">
        <v>23743</v>
      </c>
      <c r="H50" s="12">
        <v>14869</v>
      </c>
      <c r="I50" s="12">
        <v>35315</v>
      </c>
      <c r="J50" s="12">
        <v>34396</v>
      </c>
      <c r="K50" s="13">
        <v>33356</v>
      </c>
      <c r="L50" s="13">
        <v>42393</v>
      </c>
      <c r="M50" s="14">
        <v>25050</v>
      </c>
      <c r="N50" s="14">
        <v>24074</v>
      </c>
      <c r="O50" s="14">
        <v>40936</v>
      </c>
      <c r="P50" s="14">
        <v>46194</v>
      </c>
      <c r="Q50" s="14">
        <v>28909</v>
      </c>
      <c r="R50" s="14">
        <v>10317</v>
      </c>
      <c r="S50" s="14">
        <v>15263</v>
      </c>
      <c r="T50" s="14">
        <v>13414</v>
      </c>
    </row>
    <row r="51" spans="1:20" s="5" customFormat="1" ht="19.5" customHeight="1">
      <c r="A51" s="25"/>
      <c r="B51" s="25" t="s">
        <v>140</v>
      </c>
      <c r="C51" s="25"/>
      <c r="D51" s="12">
        <v>72138</v>
      </c>
      <c r="E51" s="12">
        <v>90555</v>
      </c>
      <c r="F51" s="12">
        <v>102038</v>
      </c>
      <c r="G51" s="12">
        <v>98024</v>
      </c>
      <c r="H51" s="12">
        <v>88462</v>
      </c>
      <c r="I51" s="12">
        <v>88617</v>
      </c>
      <c r="J51" s="12">
        <v>132064</v>
      </c>
      <c r="K51" s="13">
        <v>126184</v>
      </c>
      <c r="L51" s="13">
        <v>126679</v>
      </c>
      <c r="M51" s="14">
        <v>133544</v>
      </c>
      <c r="N51" s="14">
        <v>127423</v>
      </c>
      <c r="O51" s="14">
        <v>118289</v>
      </c>
      <c r="P51" s="14">
        <v>143360</v>
      </c>
      <c r="Q51" s="14">
        <v>165836</v>
      </c>
      <c r="R51" s="14">
        <v>207969</v>
      </c>
      <c r="S51" s="14">
        <v>202017</v>
      </c>
      <c r="T51" s="14">
        <v>199780</v>
      </c>
    </row>
    <row r="52" spans="1:20" s="5" customFormat="1" ht="19.5" customHeight="1">
      <c r="A52" s="127"/>
      <c r="B52" s="127"/>
      <c r="C52" s="127" t="s">
        <v>259</v>
      </c>
      <c r="D52" s="16">
        <f aca="true" t="shared" si="6" ref="D52:T52">SUM(D45:D51)</f>
        <v>479100</v>
      </c>
      <c r="E52" s="16">
        <f t="shared" si="6"/>
        <v>592520</v>
      </c>
      <c r="F52" s="16">
        <f t="shared" si="6"/>
        <v>730911</v>
      </c>
      <c r="G52" s="16">
        <f t="shared" si="6"/>
        <v>780397</v>
      </c>
      <c r="H52" s="16">
        <f t="shared" si="6"/>
        <v>661206</v>
      </c>
      <c r="I52" s="16">
        <f t="shared" si="6"/>
        <v>592194</v>
      </c>
      <c r="J52" s="16">
        <f t="shared" si="6"/>
        <v>779436</v>
      </c>
      <c r="K52" s="17">
        <f t="shared" si="6"/>
        <v>665701</v>
      </c>
      <c r="L52" s="17">
        <f t="shared" si="6"/>
        <v>588583</v>
      </c>
      <c r="M52" s="17">
        <f t="shared" si="6"/>
        <v>607428</v>
      </c>
      <c r="N52" s="17">
        <f t="shared" si="6"/>
        <v>671514</v>
      </c>
      <c r="O52" s="17">
        <f t="shared" si="6"/>
        <v>684028</v>
      </c>
      <c r="P52" s="17">
        <f t="shared" si="6"/>
        <v>735612</v>
      </c>
      <c r="Q52" s="17">
        <f t="shared" si="6"/>
        <v>713756</v>
      </c>
      <c r="R52" s="17">
        <f t="shared" si="6"/>
        <v>773491</v>
      </c>
      <c r="S52" s="17">
        <f t="shared" si="6"/>
        <v>660404</v>
      </c>
      <c r="T52" s="17">
        <f t="shared" si="6"/>
        <v>614700</v>
      </c>
    </row>
    <row r="53" spans="1:20" s="5" customFormat="1" ht="19.5" customHeight="1">
      <c r="A53" s="25"/>
      <c r="B53" s="25"/>
      <c r="C53" s="25"/>
      <c r="D53" s="12"/>
      <c r="E53" s="12"/>
      <c r="F53" s="12"/>
      <c r="G53" s="12"/>
      <c r="H53" s="12"/>
      <c r="I53" s="12"/>
      <c r="J53" s="12"/>
      <c r="K53" s="13"/>
      <c r="L53" s="13"/>
      <c r="M53" s="13"/>
      <c r="N53" s="13"/>
      <c r="O53" s="13"/>
      <c r="P53" s="13"/>
      <c r="Q53" s="13"/>
      <c r="R53" s="13"/>
      <c r="S53" s="13"/>
      <c r="T53" s="13"/>
    </row>
    <row r="54" spans="1:20" s="5" customFormat="1" ht="19.5" customHeight="1">
      <c r="A54" s="168" t="s">
        <v>141</v>
      </c>
      <c r="B54" s="25"/>
      <c r="C54" s="25"/>
      <c r="D54" s="12"/>
      <c r="E54" s="12"/>
      <c r="F54" s="12"/>
      <c r="G54" s="12"/>
      <c r="H54" s="12"/>
      <c r="I54" s="12"/>
      <c r="J54" s="12"/>
      <c r="K54" s="13"/>
      <c r="L54" s="13"/>
      <c r="M54" s="13"/>
      <c r="N54" s="13"/>
      <c r="O54" s="13"/>
      <c r="P54" s="13"/>
      <c r="Q54" s="13"/>
      <c r="R54" s="13"/>
      <c r="S54" s="13"/>
      <c r="T54" s="13"/>
    </row>
    <row r="55" spans="1:20" s="5" customFormat="1" ht="19.5" customHeight="1">
      <c r="A55" s="26"/>
      <c r="B55" s="26" t="s">
        <v>260</v>
      </c>
      <c r="C55" s="26"/>
      <c r="D55" s="29">
        <v>386535</v>
      </c>
      <c r="E55" s="29">
        <v>411023</v>
      </c>
      <c r="F55" s="29">
        <v>386918</v>
      </c>
      <c r="G55" s="29">
        <v>295536</v>
      </c>
      <c r="H55" s="29">
        <v>344580</v>
      </c>
      <c r="I55" s="29">
        <v>307962</v>
      </c>
      <c r="J55" s="29">
        <v>217743</v>
      </c>
      <c r="K55" s="30">
        <v>332995</v>
      </c>
      <c r="L55" s="30">
        <v>345902</v>
      </c>
      <c r="M55" s="30">
        <v>281570</v>
      </c>
      <c r="N55" s="30">
        <v>226567</v>
      </c>
      <c r="O55" s="30">
        <v>195626</v>
      </c>
      <c r="P55" s="30">
        <v>236801</v>
      </c>
      <c r="Q55" s="30">
        <v>225930</v>
      </c>
      <c r="R55" s="30">
        <v>509403</v>
      </c>
      <c r="S55" s="30">
        <v>514718</v>
      </c>
      <c r="T55" s="30">
        <v>479422</v>
      </c>
    </row>
    <row r="56" spans="1:20" s="5" customFormat="1" ht="19.5" customHeight="1">
      <c r="A56" s="25"/>
      <c r="B56" s="25" t="s">
        <v>261</v>
      </c>
      <c r="C56" s="25"/>
      <c r="D56" s="12">
        <v>23877</v>
      </c>
      <c r="E56" s="12">
        <v>38504</v>
      </c>
      <c r="F56" s="12">
        <v>49436</v>
      </c>
      <c r="G56" s="12">
        <v>59045</v>
      </c>
      <c r="H56" s="12">
        <v>82283</v>
      </c>
      <c r="I56" s="12">
        <v>37837</v>
      </c>
      <c r="J56" s="12">
        <v>82828</v>
      </c>
      <c r="K56" s="13">
        <v>119572</v>
      </c>
      <c r="L56" s="13">
        <v>209011</v>
      </c>
      <c r="M56" s="13">
        <v>83492</v>
      </c>
      <c r="N56" s="13">
        <v>92672</v>
      </c>
      <c r="O56" s="13">
        <v>97020</v>
      </c>
      <c r="P56" s="13">
        <v>99028</v>
      </c>
      <c r="Q56" s="13">
        <v>99830</v>
      </c>
      <c r="R56" s="13">
        <v>156625</v>
      </c>
      <c r="S56" s="13">
        <v>140460</v>
      </c>
      <c r="T56" s="13">
        <v>140975</v>
      </c>
    </row>
    <row r="57" spans="1:20" s="5" customFormat="1" ht="19.5" customHeight="1">
      <c r="A57" s="128"/>
      <c r="B57" s="128" t="s">
        <v>262</v>
      </c>
      <c r="C57" s="128"/>
      <c r="D57" s="19">
        <v>43521</v>
      </c>
      <c r="E57" s="19">
        <v>46120</v>
      </c>
      <c r="F57" s="19">
        <v>33267</v>
      </c>
      <c r="G57" s="19">
        <v>26292</v>
      </c>
      <c r="H57" s="19">
        <v>14831</v>
      </c>
      <c r="I57" s="19">
        <v>17463</v>
      </c>
      <c r="J57" s="19">
        <v>20625</v>
      </c>
      <c r="K57" s="20">
        <v>30592</v>
      </c>
      <c r="L57" s="20">
        <v>30653</v>
      </c>
      <c r="M57" s="20">
        <v>36295</v>
      </c>
      <c r="N57" s="20">
        <v>48767</v>
      </c>
      <c r="O57" s="20">
        <v>51374</v>
      </c>
      <c r="P57" s="20">
        <v>44183</v>
      </c>
      <c r="Q57" s="20">
        <v>36373</v>
      </c>
      <c r="R57" s="20">
        <v>49626</v>
      </c>
      <c r="S57" s="20">
        <v>44487</v>
      </c>
      <c r="T57" s="20">
        <v>44535</v>
      </c>
    </row>
    <row r="58" spans="1:20" s="5" customFormat="1" ht="19.5" customHeight="1">
      <c r="A58" s="127"/>
      <c r="B58" s="127"/>
      <c r="C58" s="127" t="s">
        <v>263</v>
      </c>
      <c r="D58" s="16">
        <f aca="true" t="shared" si="7" ref="D58:T58">SUM(D55:D57)</f>
        <v>453933</v>
      </c>
      <c r="E58" s="16">
        <f t="shared" si="7"/>
        <v>495647</v>
      </c>
      <c r="F58" s="16">
        <f t="shared" si="7"/>
        <v>469621</v>
      </c>
      <c r="G58" s="16">
        <f t="shared" si="7"/>
        <v>380873</v>
      </c>
      <c r="H58" s="16">
        <f t="shared" si="7"/>
        <v>441694</v>
      </c>
      <c r="I58" s="16">
        <f t="shared" si="7"/>
        <v>363262</v>
      </c>
      <c r="J58" s="16">
        <f t="shared" si="7"/>
        <v>321196</v>
      </c>
      <c r="K58" s="17">
        <f t="shared" si="7"/>
        <v>483159</v>
      </c>
      <c r="L58" s="17">
        <f t="shared" si="7"/>
        <v>585566</v>
      </c>
      <c r="M58" s="17">
        <f t="shared" si="7"/>
        <v>401357</v>
      </c>
      <c r="N58" s="17">
        <f t="shared" si="7"/>
        <v>368006</v>
      </c>
      <c r="O58" s="17">
        <f t="shared" si="7"/>
        <v>344020</v>
      </c>
      <c r="P58" s="17">
        <f t="shared" si="7"/>
        <v>380012</v>
      </c>
      <c r="Q58" s="17">
        <f t="shared" si="7"/>
        <v>362133</v>
      </c>
      <c r="R58" s="17">
        <f t="shared" si="7"/>
        <v>715654</v>
      </c>
      <c r="S58" s="17">
        <f t="shared" si="7"/>
        <v>699665</v>
      </c>
      <c r="T58" s="17">
        <f t="shared" si="7"/>
        <v>664932</v>
      </c>
    </row>
    <row r="59" spans="1:20" s="5" customFormat="1" ht="19.5" customHeight="1">
      <c r="A59" s="25"/>
      <c r="B59" s="25"/>
      <c r="C59" s="25"/>
      <c r="D59" s="12"/>
      <c r="E59" s="12"/>
      <c r="F59" s="12"/>
      <c r="G59" s="12"/>
      <c r="H59" s="12"/>
      <c r="I59" s="12"/>
      <c r="J59" s="12"/>
      <c r="K59" s="13"/>
      <c r="L59" s="13"/>
      <c r="M59" s="13"/>
      <c r="N59" s="13"/>
      <c r="O59" s="13"/>
      <c r="P59" s="13"/>
      <c r="Q59" s="13"/>
      <c r="R59" s="13"/>
      <c r="S59" s="13"/>
      <c r="T59" s="13"/>
    </row>
    <row r="60" spans="1:20" s="5" customFormat="1" ht="19.5" customHeight="1">
      <c r="A60" s="168" t="s">
        <v>264</v>
      </c>
      <c r="B60" s="25"/>
      <c r="C60" s="25"/>
      <c r="D60" s="12"/>
      <c r="E60" s="12"/>
      <c r="F60" s="12"/>
      <c r="G60" s="12"/>
      <c r="H60" s="12"/>
      <c r="I60" s="12"/>
      <c r="J60" s="12"/>
      <c r="K60" s="13"/>
      <c r="L60" s="13"/>
      <c r="M60" s="13"/>
      <c r="N60" s="13"/>
      <c r="O60" s="13"/>
      <c r="P60" s="13"/>
      <c r="Q60" s="13"/>
      <c r="R60" s="13"/>
      <c r="S60" s="13"/>
      <c r="T60" s="13"/>
    </row>
    <row r="61" spans="1:20" s="5" customFormat="1" ht="19.5" customHeight="1">
      <c r="A61" s="26"/>
      <c r="B61" s="26" t="s">
        <v>265</v>
      </c>
      <c r="C61" s="26"/>
      <c r="D61" s="29"/>
      <c r="E61" s="29"/>
      <c r="F61" s="29"/>
      <c r="G61" s="29"/>
      <c r="H61" s="29"/>
      <c r="I61" s="29"/>
      <c r="J61" s="29"/>
      <c r="K61" s="30"/>
      <c r="L61" s="30"/>
      <c r="M61" s="30"/>
      <c r="N61" s="30"/>
      <c r="O61" s="30"/>
      <c r="P61" s="30"/>
      <c r="Q61" s="30"/>
      <c r="R61" s="30"/>
      <c r="S61" s="30"/>
      <c r="T61" s="30"/>
    </row>
    <row r="62" spans="1:20" s="5" customFormat="1" ht="19.5" customHeight="1">
      <c r="A62" s="26"/>
      <c r="B62" s="26" t="s">
        <v>266</v>
      </c>
      <c r="C62" s="26"/>
      <c r="D62" s="29"/>
      <c r="E62" s="29"/>
      <c r="F62" s="29"/>
      <c r="G62" s="29"/>
      <c r="H62" s="29"/>
      <c r="I62" s="29"/>
      <c r="J62" s="29"/>
      <c r="K62" s="30"/>
      <c r="L62" s="30"/>
      <c r="M62" s="30"/>
      <c r="N62" s="30"/>
      <c r="O62" s="30"/>
      <c r="P62" s="30"/>
      <c r="Q62" s="30"/>
      <c r="R62" s="30"/>
      <c r="S62" s="30"/>
      <c r="T62" s="30"/>
    </row>
    <row r="63" spans="1:20" s="5" customFormat="1" ht="19.5" customHeight="1">
      <c r="A63" s="26"/>
      <c r="B63" s="26" t="s">
        <v>267</v>
      </c>
      <c r="C63" s="26"/>
      <c r="D63" s="29"/>
      <c r="E63" s="29"/>
      <c r="F63" s="29"/>
      <c r="G63" s="29"/>
      <c r="H63" s="29"/>
      <c r="I63" s="29"/>
      <c r="J63" s="29"/>
      <c r="K63" s="30"/>
      <c r="L63" s="30"/>
      <c r="M63" s="30"/>
      <c r="N63" s="30"/>
      <c r="O63" s="30"/>
      <c r="P63" s="30"/>
      <c r="Q63" s="30"/>
      <c r="R63" s="30"/>
      <c r="S63" s="30"/>
      <c r="T63" s="30"/>
    </row>
    <row r="64" spans="1:20" s="5" customFormat="1" ht="19.5" customHeight="1">
      <c r="A64" s="26"/>
      <c r="B64" s="26" t="s">
        <v>268</v>
      </c>
      <c r="C64" s="26"/>
      <c r="D64" s="29"/>
      <c r="E64" s="29"/>
      <c r="F64" s="29"/>
      <c r="G64" s="29"/>
      <c r="H64" s="29"/>
      <c r="I64" s="29"/>
      <c r="J64" s="29"/>
      <c r="K64" s="30"/>
      <c r="L64" s="30"/>
      <c r="M64" s="30"/>
      <c r="N64" s="30"/>
      <c r="O64" s="30"/>
      <c r="P64" s="30"/>
      <c r="Q64" s="30"/>
      <c r="R64" s="30"/>
      <c r="S64" s="30"/>
      <c r="T64" s="30"/>
    </row>
    <row r="65" spans="1:20" s="5" customFormat="1" ht="19.5" customHeight="1">
      <c r="A65" s="26"/>
      <c r="B65" s="26" t="s">
        <v>269</v>
      </c>
      <c r="C65" s="26"/>
      <c r="D65" s="29">
        <v>79375</v>
      </c>
      <c r="E65" s="29">
        <v>79741</v>
      </c>
      <c r="F65" s="29">
        <v>82035</v>
      </c>
      <c r="G65" s="29">
        <v>102820</v>
      </c>
      <c r="H65" s="29">
        <v>102849</v>
      </c>
      <c r="I65" s="29">
        <v>103112</v>
      </c>
      <c r="J65" s="29">
        <v>103434</v>
      </c>
      <c r="K65" s="30">
        <v>120461</v>
      </c>
      <c r="L65" s="30">
        <v>135364</v>
      </c>
      <c r="M65" s="30">
        <v>135364</v>
      </c>
      <c r="N65" s="30">
        <v>135364</v>
      </c>
      <c r="O65" s="30">
        <v>135364</v>
      </c>
      <c r="P65" s="30">
        <v>135364</v>
      </c>
      <c r="Q65" s="30">
        <v>135364</v>
      </c>
      <c r="R65" s="30">
        <v>135364</v>
      </c>
      <c r="S65" s="30">
        <v>135364</v>
      </c>
      <c r="T65" s="30">
        <v>135364</v>
      </c>
    </row>
    <row r="66" spans="1:20" s="5" customFormat="1" ht="29.25" customHeight="1">
      <c r="A66" s="26"/>
      <c r="B66" s="26" t="s">
        <v>270</v>
      </c>
      <c r="C66" s="26"/>
      <c r="D66" s="29">
        <v>130814</v>
      </c>
      <c r="E66" s="29">
        <v>131179</v>
      </c>
      <c r="F66" s="29">
        <v>133463</v>
      </c>
      <c r="G66" s="29">
        <v>154026</v>
      </c>
      <c r="H66" s="29">
        <v>154055</v>
      </c>
      <c r="I66" s="29">
        <v>154314</v>
      </c>
      <c r="J66" s="29">
        <v>154635</v>
      </c>
      <c r="K66" s="30">
        <v>171628</v>
      </c>
      <c r="L66" s="30">
        <v>186521</v>
      </c>
      <c r="M66" s="30">
        <v>186599</v>
      </c>
      <c r="N66" s="30">
        <v>186551</v>
      </c>
      <c r="O66" s="30">
        <v>186450</v>
      </c>
      <c r="P66" s="30">
        <v>186454</v>
      </c>
      <c r="Q66" s="30">
        <v>186448</v>
      </c>
      <c r="R66" s="30">
        <v>186083</v>
      </c>
      <c r="S66" s="30">
        <v>186083</v>
      </c>
      <c r="T66" s="30">
        <v>186083</v>
      </c>
    </row>
    <row r="67" spans="1:20" s="5" customFormat="1" ht="19.5" customHeight="1">
      <c r="A67" s="25"/>
      <c r="B67" s="25" t="s">
        <v>271</v>
      </c>
      <c r="C67" s="25"/>
      <c r="D67" s="12">
        <v>170233</v>
      </c>
      <c r="E67" s="12">
        <v>185587</v>
      </c>
      <c r="F67" s="12">
        <v>207319</v>
      </c>
      <c r="G67" s="12">
        <v>229817</v>
      </c>
      <c r="H67" s="12">
        <v>252863</v>
      </c>
      <c r="I67" s="12">
        <v>287182</v>
      </c>
      <c r="J67" s="12">
        <v>332447</v>
      </c>
      <c r="K67" s="13">
        <v>385741</v>
      </c>
      <c r="L67" s="13">
        <v>434748</v>
      </c>
      <c r="M67" s="13">
        <v>515372</v>
      </c>
      <c r="N67" s="13">
        <v>584515</v>
      </c>
      <c r="O67" s="13">
        <v>665394</v>
      </c>
      <c r="P67" s="13">
        <v>752398</v>
      </c>
      <c r="Q67" s="13">
        <v>835238</v>
      </c>
      <c r="R67" s="13">
        <v>815725</v>
      </c>
      <c r="S67" s="13">
        <v>820701</v>
      </c>
      <c r="T67" s="13">
        <v>815970</v>
      </c>
    </row>
    <row r="68" spans="1:20" s="5" customFormat="1" ht="19.5" customHeight="1">
      <c r="A68" s="25"/>
      <c r="B68" s="25" t="s">
        <v>272</v>
      </c>
      <c r="C68" s="25"/>
      <c r="D68" s="12">
        <v>-2582</v>
      </c>
      <c r="E68" s="12">
        <v>4964</v>
      </c>
      <c r="F68" s="12">
        <v>106</v>
      </c>
      <c r="G68" s="12">
        <v>-11658</v>
      </c>
      <c r="H68" s="12">
        <v>-22308</v>
      </c>
      <c r="I68" s="12">
        <v>-3102</v>
      </c>
      <c r="J68" s="12">
        <v>-33788</v>
      </c>
      <c r="K68" s="13">
        <v>-44376</v>
      </c>
      <c r="L68" s="13">
        <v>-94733</v>
      </c>
      <c r="M68" s="13">
        <v>-30272</v>
      </c>
      <c r="N68" s="13">
        <v>-21963</v>
      </c>
      <c r="O68" s="13">
        <v>4099</v>
      </c>
      <c r="P68" s="13">
        <v>26998</v>
      </c>
      <c r="Q68" s="13">
        <v>-31005</v>
      </c>
      <c r="R68" s="13">
        <v>-125121</v>
      </c>
      <c r="S68" s="13">
        <v>-132051</v>
      </c>
      <c r="T68" s="13">
        <v>-170702</v>
      </c>
    </row>
    <row r="69" spans="1:20" s="5" customFormat="1" ht="19.5" customHeight="1">
      <c r="A69" s="25"/>
      <c r="B69" s="25" t="s">
        <v>273</v>
      </c>
      <c r="C69" s="25"/>
      <c r="D69" s="12"/>
      <c r="E69" s="12"/>
      <c r="F69" s="12"/>
      <c r="G69" s="12"/>
      <c r="H69" s="12"/>
      <c r="I69" s="12"/>
      <c r="J69" s="12"/>
      <c r="K69" s="13"/>
      <c r="L69" s="13"/>
      <c r="M69" s="13"/>
      <c r="N69" s="13"/>
      <c r="O69" s="13"/>
      <c r="P69" s="13"/>
      <c r="Q69" s="13"/>
      <c r="R69" s="13"/>
      <c r="S69" s="13"/>
      <c r="T69" s="13"/>
    </row>
    <row r="70" spans="1:21" s="5" customFormat="1" ht="19.5" customHeight="1">
      <c r="A70" s="25"/>
      <c r="B70" s="25" t="s">
        <v>274</v>
      </c>
      <c r="C70" s="25"/>
      <c r="D70" s="19"/>
      <c r="E70" s="19"/>
      <c r="F70" s="19"/>
      <c r="G70" s="19"/>
      <c r="H70" s="19"/>
      <c r="I70" s="19"/>
      <c r="J70" s="19"/>
      <c r="K70" s="20">
        <v>-434</v>
      </c>
      <c r="L70" s="20">
        <v>-4386</v>
      </c>
      <c r="M70" s="20">
        <v>-11932</v>
      </c>
      <c r="N70" s="20">
        <v>-21469</v>
      </c>
      <c r="O70" s="20">
        <v>-31062</v>
      </c>
      <c r="P70" s="20">
        <v>-30301</v>
      </c>
      <c r="Q70" s="20">
        <v>-45849</v>
      </c>
      <c r="R70" s="20">
        <v>-36678</v>
      </c>
      <c r="S70" s="20">
        <v>-36756</v>
      </c>
      <c r="T70" s="20">
        <v>-36838</v>
      </c>
      <c r="U70" s="18"/>
    </row>
    <row r="71" spans="1:20" s="5" customFormat="1" ht="19.5" customHeight="1">
      <c r="A71" s="127"/>
      <c r="B71" s="127" t="s">
        <v>275</v>
      </c>
      <c r="C71" s="127"/>
      <c r="D71" s="29">
        <f aca="true" t="shared" si="8" ref="D71:T71">SUM(D65:D68,D70)</f>
        <v>377840</v>
      </c>
      <c r="E71" s="29">
        <f t="shared" si="8"/>
        <v>401471</v>
      </c>
      <c r="F71" s="29">
        <f t="shared" si="8"/>
        <v>422923</v>
      </c>
      <c r="G71" s="29">
        <f t="shared" si="8"/>
        <v>475005</v>
      </c>
      <c r="H71" s="29">
        <f t="shared" si="8"/>
        <v>487459</v>
      </c>
      <c r="I71" s="29">
        <f t="shared" si="8"/>
        <v>541506</v>
      </c>
      <c r="J71" s="29">
        <f t="shared" si="8"/>
        <v>556728</v>
      </c>
      <c r="K71" s="30">
        <f t="shared" si="8"/>
        <v>633020</v>
      </c>
      <c r="L71" s="30">
        <f t="shared" si="8"/>
        <v>657514</v>
      </c>
      <c r="M71" s="30">
        <f t="shared" si="8"/>
        <v>795131</v>
      </c>
      <c r="N71" s="30">
        <f t="shared" si="8"/>
        <v>862998</v>
      </c>
      <c r="O71" s="30">
        <f t="shared" si="8"/>
        <v>960245</v>
      </c>
      <c r="P71" s="30">
        <f t="shared" si="8"/>
        <v>1070913</v>
      </c>
      <c r="Q71" s="30">
        <f t="shared" si="8"/>
        <v>1080196</v>
      </c>
      <c r="R71" s="30">
        <f t="shared" si="8"/>
        <v>975373</v>
      </c>
      <c r="S71" s="30">
        <f t="shared" si="8"/>
        <v>973341</v>
      </c>
      <c r="T71" s="30">
        <f t="shared" si="8"/>
        <v>929877</v>
      </c>
    </row>
    <row r="72" spans="1:20" s="5" customFormat="1" ht="19.5" customHeight="1">
      <c r="A72" s="127"/>
      <c r="B72" s="127" t="s">
        <v>276</v>
      </c>
      <c r="C72" s="127"/>
      <c r="D72" s="16">
        <v>9744</v>
      </c>
      <c r="E72" s="16">
        <v>18881</v>
      </c>
      <c r="F72" s="16">
        <v>21441</v>
      </c>
      <c r="G72" s="16">
        <v>24221</v>
      </c>
      <c r="H72" s="16">
        <v>37658</v>
      </c>
      <c r="I72" s="16">
        <v>46358</v>
      </c>
      <c r="J72" s="16">
        <v>47431</v>
      </c>
      <c r="K72" s="17">
        <v>51048</v>
      </c>
      <c r="L72" s="17">
        <v>53259</v>
      </c>
      <c r="M72" s="17">
        <v>48877</v>
      </c>
      <c r="N72" s="17">
        <v>51151</v>
      </c>
      <c r="O72" s="17">
        <v>52890</v>
      </c>
      <c r="P72" s="17">
        <v>56869</v>
      </c>
      <c r="Q72" s="17">
        <v>58283</v>
      </c>
      <c r="R72" s="17">
        <v>48977</v>
      </c>
      <c r="S72" s="17">
        <v>50533</v>
      </c>
      <c r="T72" s="17">
        <v>52887</v>
      </c>
    </row>
    <row r="73" spans="1:20" s="5" customFormat="1" ht="19.5" customHeight="1">
      <c r="A73" s="126"/>
      <c r="B73" s="126"/>
      <c r="C73" s="126" t="s">
        <v>277</v>
      </c>
      <c r="D73" s="9">
        <f aca="true" t="shared" si="9" ref="D73:T73">D71+D72</f>
        <v>387584</v>
      </c>
      <c r="E73" s="9">
        <f t="shared" si="9"/>
        <v>420352</v>
      </c>
      <c r="F73" s="9">
        <f t="shared" si="9"/>
        <v>444364</v>
      </c>
      <c r="G73" s="9">
        <f t="shared" si="9"/>
        <v>499226</v>
      </c>
      <c r="H73" s="9">
        <f t="shared" si="9"/>
        <v>525117</v>
      </c>
      <c r="I73" s="9">
        <f t="shared" si="9"/>
        <v>587864</v>
      </c>
      <c r="J73" s="9">
        <f t="shared" si="9"/>
        <v>604159</v>
      </c>
      <c r="K73" s="10">
        <f t="shared" si="9"/>
        <v>684068</v>
      </c>
      <c r="L73" s="10">
        <f t="shared" si="9"/>
        <v>710773</v>
      </c>
      <c r="M73" s="10">
        <f t="shared" si="9"/>
        <v>844008</v>
      </c>
      <c r="N73" s="10">
        <f t="shared" si="9"/>
        <v>914149</v>
      </c>
      <c r="O73" s="10">
        <f t="shared" si="9"/>
        <v>1013135</v>
      </c>
      <c r="P73" s="10">
        <f t="shared" si="9"/>
        <v>1127782</v>
      </c>
      <c r="Q73" s="10">
        <f t="shared" si="9"/>
        <v>1138479</v>
      </c>
      <c r="R73" s="10">
        <f t="shared" si="9"/>
        <v>1024350</v>
      </c>
      <c r="S73" s="10">
        <f t="shared" si="9"/>
        <v>1023874</v>
      </c>
      <c r="T73" s="10">
        <f t="shared" si="9"/>
        <v>982764</v>
      </c>
    </row>
    <row r="74" spans="1:20" s="5" customFormat="1" ht="19.5" customHeight="1" thickBot="1">
      <c r="A74" s="190"/>
      <c r="B74" s="190"/>
      <c r="C74" s="190" t="s">
        <v>278</v>
      </c>
      <c r="D74" s="189">
        <f aca="true" t="shared" si="10" ref="D74:T74">D52+D58+D72+D71</f>
        <v>1320617</v>
      </c>
      <c r="E74" s="189">
        <f t="shared" si="10"/>
        <v>1508519</v>
      </c>
      <c r="F74" s="189">
        <f t="shared" si="10"/>
        <v>1644896</v>
      </c>
      <c r="G74" s="189">
        <f t="shared" si="10"/>
        <v>1660496</v>
      </c>
      <c r="H74" s="189">
        <f t="shared" si="10"/>
        <v>1628017</v>
      </c>
      <c r="I74" s="189">
        <f t="shared" si="10"/>
        <v>1543320</v>
      </c>
      <c r="J74" s="189">
        <f t="shared" si="10"/>
        <v>1704791</v>
      </c>
      <c r="K74" s="189">
        <f t="shared" si="10"/>
        <v>1832928</v>
      </c>
      <c r="L74" s="189">
        <f t="shared" si="10"/>
        <v>1884922</v>
      </c>
      <c r="M74" s="189">
        <f t="shared" si="10"/>
        <v>1852793</v>
      </c>
      <c r="N74" s="189">
        <f t="shared" si="10"/>
        <v>1953669</v>
      </c>
      <c r="O74" s="189">
        <f t="shared" si="10"/>
        <v>2041183</v>
      </c>
      <c r="P74" s="189">
        <f t="shared" si="10"/>
        <v>2243406</v>
      </c>
      <c r="Q74" s="189">
        <f t="shared" si="10"/>
        <v>2214368</v>
      </c>
      <c r="R74" s="189">
        <f t="shared" si="10"/>
        <v>2513495</v>
      </c>
      <c r="S74" s="189">
        <f t="shared" si="10"/>
        <v>2383943</v>
      </c>
      <c r="T74" s="189">
        <f t="shared" si="10"/>
        <v>2262396</v>
      </c>
    </row>
    <row r="75" spans="1:20" s="5" customFormat="1" ht="19.5" customHeight="1">
      <c r="A75" s="25"/>
      <c r="B75" s="119" t="s">
        <v>279</v>
      </c>
      <c r="C75" s="11"/>
      <c r="D75" s="12"/>
      <c r="E75" s="12"/>
      <c r="F75" s="12"/>
      <c r="G75" s="12"/>
      <c r="H75" s="12"/>
      <c r="I75" s="12"/>
      <c r="J75" s="12"/>
      <c r="K75" s="13"/>
      <c r="L75" s="13"/>
      <c r="M75" s="13"/>
      <c r="N75" s="13"/>
      <c r="O75" s="13"/>
      <c r="P75" s="13"/>
      <c r="Q75" s="13"/>
      <c r="R75" s="13"/>
      <c r="S75" s="13"/>
      <c r="T75" s="13"/>
    </row>
    <row r="76" ht="13.5">
      <c r="B76" s="130" t="s">
        <v>280</v>
      </c>
    </row>
    <row r="77" ht="13.5">
      <c r="B77" s="130"/>
    </row>
    <row r="78" ht="14.25" thickBot="1">
      <c r="A78" s="117" t="s">
        <v>281</v>
      </c>
    </row>
    <row r="79" spans="1:20" ht="19.5" customHeight="1">
      <c r="A79" s="131"/>
      <c r="B79" s="131" t="s">
        <v>282</v>
      </c>
      <c r="C79" s="131"/>
      <c r="D79" s="131"/>
      <c r="E79" s="131"/>
      <c r="F79" s="131"/>
      <c r="G79" s="131"/>
      <c r="H79" s="131"/>
      <c r="I79" s="131"/>
      <c r="J79" s="131"/>
      <c r="K79" s="131"/>
      <c r="L79" s="131"/>
      <c r="M79" s="131"/>
      <c r="N79" s="131"/>
      <c r="O79" s="131"/>
      <c r="P79" s="131"/>
      <c r="Q79" s="131"/>
      <c r="R79" s="132">
        <v>1500000000</v>
      </c>
      <c r="S79" s="132">
        <v>1500000000</v>
      </c>
      <c r="T79" s="132">
        <v>1500000000</v>
      </c>
    </row>
    <row r="80" spans="1:20" ht="19.5" customHeight="1">
      <c r="A80" s="133"/>
      <c r="B80" s="133" t="s">
        <v>283</v>
      </c>
      <c r="C80" s="133"/>
      <c r="D80" s="133"/>
      <c r="E80" s="133"/>
      <c r="F80" s="133"/>
      <c r="G80" s="133"/>
      <c r="H80" s="133"/>
      <c r="I80" s="133"/>
      <c r="J80" s="133"/>
      <c r="K80" s="133"/>
      <c r="L80" s="133"/>
      <c r="M80" s="133"/>
      <c r="N80" s="133"/>
      <c r="O80" s="133"/>
      <c r="P80" s="133"/>
      <c r="Q80" s="133"/>
      <c r="R80" s="134">
        <v>744912078</v>
      </c>
      <c r="S80" s="134">
        <v>744912078</v>
      </c>
      <c r="T80" s="134">
        <v>744912078</v>
      </c>
    </row>
    <row r="81" spans="1:20" ht="19.5" customHeight="1">
      <c r="A81" s="133"/>
      <c r="B81" s="133" t="s">
        <v>284</v>
      </c>
      <c r="C81" s="133"/>
      <c r="D81" s="133"/>
      <c r="E81" s="133"/>
      <c r="F81" s="133"/>
      <c r="G81" s="133"/>
      <c r="H81" s="133"/>
      <c r="I81" s="133"/>
      <c r="J81" s="133"/>
      <c r="K81" s="133"/>
      <c r="L81" s="133"/>
      <c r="M81" s="133"/>
      <c r="N81" s="133"/>
      <c r="O81" s="133"/>
      <c r="P81" s="133"/>
      <c r="Q81" s="133"/>
      <c r="R81" s="134">
        <f>R80-R82</f>
        <v>725679726</v>
      </c>
      <c r="S81" s="134">
        <f>S80-S82</f>
        <v>725591355</v>
      </c>
      <c r="T81" s="134">
        <f>T80-T82</f>
        <v>725502668</v>
      </c>
    </row>
    <row r="82" spans="1:20" ht="19.5" customHeight="1" thickBot="1">
      <c r="A82" s="135"/>
      <c r="B82" s="135" t="s">
        <v>285</v>
      </c>
      <c r="C82" s="135"/>
      <c r="D82" s="135"/>
      <c r="E82" s="135"/>
      <c r="F82" s="135"/>
      <c r="G82" s="135"/>
      <c r="H82" s="135"/>
      <c r="I82" s="135"/>
      <c r="J82" s="135"/>
      <c r="K82" s="135"/>
      <c r="L82" s="135"/>
      <c r="M82" s="135"/>
      <c r="N82" s="135"/>
      <c r="O82" s="135"/>
      <c r="P82" s="135"/>
      <c r="Q82" s="135"/>
      <c r="R82" s="136">
        <v>19232352</v>
      </c>
      <c r="S82" s="136">
        <v>19320723</v>
      </c>
      <c r="T82" s="136">
        <v>19409410</v>
      </c>
    </row>
  </sheetData>
  <sheetProtection password="E59C" sheet="1" objects="1" scenarios="1"/>
  <printOptions/>
  <pageMargins left="0.7874015748031497" right="0.7874015748031497" top="0.7874015748031497" bottom="0.7874015748031497" header="0.5118110236220472" footer="0.5118110236220472"/>
  <pageSetup fitToHeight="0" horizontalDpi="400" verticalDpi="400" orientation="portrait" paperSize="9" scale="66" r:id="rId1"/>
  <headerFooter alignWithMargins="0">
    <oddFooter>&amp;C&amp;10p.2</oddFooter>
  </headerFooter>
  <rowBreaks count="1" manualBreakCount="1">
    <brk id="4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V60"/>
  <sheetViews>
    <sheetView showGridLines="0" zoomScale="75" zoomScaleNormal="75" workbookViewId="0" topLeftCell="A2">
      <pane xSplit="3" ySplit="5" topLeftCell="D7" activePane="bottomRight" state="frozen"/>
      <selection pane="topLeft" activeCell="W45" sqref="W45"/>
      <selection pane="topRight" activeCell="W45" sqref="W45"/>
      <selection pane="bottomLeft" activeCell="W45" sqref="W45"/>
      <selection pane="bottomRight" activeCell="F11" sqref="F11"/>
    </sheetView>
  </sheetViews>
  <sheetFormatPr defaultColWidth="9.00390625" defaultRowHeight="13.5"/>
  <cols>
    <col min="1" max="2" width="3.625" style="119" customWidth="1"/>
    <col min="3" max="3" width="39.50390625" style="119" customWidth="1"/>
    <col min="4" max="20" width="13.625" style="119" customWidth="1"/>
    <col min="21" max="21" width="8.875" style="119" customWidth="1"/>
    <col min="22" max="22" width="13.625" style="119" customWidth="1"/>
    <col min="23" max="16384" width="8.875" style="119" customWidth="1"/>
  </cols>
  <sheetData>
    <row r="1" s="124" customFormat="1" ht="26.25" customHeight="1"/>
    <row r="2" s="2" customFormat="1" ht="21">
      <c r="A2" s="1" t="s">
        <v>174</v>
      </c>
    </row>
    <row r="4" spans="1:22" ht="13.5">
      <c r="A4" s="3" t="s">
        <v>161</v>
      </c>
      <c r="B4" s="118"/>
      <c r="C4" s="118"/>
      <c r="D4" s="118"/>
      <c r="E4" s="118"/>
      <c r="F4" s="118"/>
      <c r="G4" s="118"/>
      <c r="H4" s="118"/>
      <c r="I4" s="118"/>
      <c r="J4" s="118"/>
      <c r="K4" s="118"/>
      <c r="L4" s="118"/>
      <c r="M4" s="118"/>
      <c r="N4" s="118"/>
      <c r="O4" s="118"/>
      <c r="P4" s="118"/>
      <c r="Q4" s="118"/>
      <c r="R4" s="118"/>
      <c r="S4" s="118"/>
      <c r="T4" s="118"/>
      <c r="V4" s="120" t="s">
        <v>162</v>
      </c>
    </row>
    <row r="5" spans="1:22" ht="13.5">
      <c r="A5" s="4" t="s">
        <v>163</v>
      </c>
      <c r="J5" s="121"/>
      <c r="K5" s="121"/>
      <c r="L5" s="121"/>
      <c r="M5" s="121"/>
      <c r="N5" s="121"/>
      <c r="O5" s="121"/>
      <c r="P5" s="121"/>
      <c r="Q5" s="121"/>
      <c r="R5" s="121"/>
      <c r="S5" s="121"/>
      <c r="T5" s="121" t="s">
        <v>164</v>
      </c>
      <c r="V5" s="122" t="s">
        <v>160</v>
      </c>
    </row>
    <row r="6" spans="1:22" s="5" customFormat="1" ht="19.5" customHeight="1">
      <c r="A6" s="18"/>
      <c r="B6" s="18"/>
      <c r="C6" s="18"/>
      <c r="D6" s="123" t="s">
        <v>142</v>
      </c>
      <c r="E6" s="123" t="s">
        <v>142</v>
      </c>
      <c r="F6" s="123" t="s">
        <v>144</v>
      </c>
      <c r="G6" s="123" t="s">
        <v>145</v>
      </c>
      <c r="H6" s="123" t="s">
        <v>146</v>
      </c>
      <c r="I6" s="123" t="s">
        <v>175</v>
      </c>
      <c r="J6" s="123" t="s">
        <v>176</v>
      </c>
      <c r="K6" s="123" t="s">
        <v>177</v>
      </c>
      <c r="L6" s="123" t="s">
        <v>178</v>
      </c>
      <c r="M6" s="123" t="s">
        <v>179</v>
      </c>
      <c r="N6" s="123" t="s">
        <v>180</v>
      </c>
      <c r="O6" s="123" t="s">
        <v>181</v>
      </c>
      <c r="P6" s="123" t="s">
        <v>153</v>
      </c>
      <c r="Q6" s="123" t="s">
        <v>154</v>
      </c>
      <c r="R6" s="123" t="s">
        <v>155</v>
      </c>
      <c r="S6" s="123" t="s">
        <v>156</v>
      </c>
      <c r="T6" s="123" t="s">
        <v>157</v>
      </c>
      <c r="V6" s="123" t="s">
        <v>157</v>
      </c>
    </row>
    <row r="7" spans="1:22" s="5" customFormat="1" ht="19.5" customHeight="1">
      <c r="A7" s="5" t="s">
        <v>187</v>
      </c>
      <c r="B7" s="11"/>
      <c r="C7" s="11"/>
      <c r="D7" s="45"/>
      <c r="E7" s="45"/>
      <c r="F7" s="45"/>
      <c r="G7" s="45"/>
      <c r="H7" s="45"/>
      <c r="I7" s="45"/>
      <c r="J7" s="45"/>
      <c r="K7" s="46"/>
      <c r="L7" s="46"/>
      <c r="M7" s="46"/>
      <c r="N7" s="46"/>
      <c r="O7" s="46"/>
      <c r="P7" s="46"/>
      <c r="Q7" s="46"/>
      <c r="R7" s="46"/>
      <c r="S7" s="46"/>
      <c r="T7" s="46"/>
      <c r="V7" s="46"/>
    </row>
    <row r="8" spans="1:22" s="5" customFormat="1" ht="19.5" customHeight="1">
      <c r="A8" s="26" t="s">
        <v>188</v>
      </c>
      <c r="D8" s="29"/>
      <c r="E8" s="29"/>
      <c r="F8" s="29"/>
      <c r="G8" s="29"/>
      <c r="H8" s="29"/>
      <c r="I8" s="29"/>
      <c r="J8" s="29"/>
      <c r="K8" s="30"/>
      <c r="L8" s="30"/>
      <c r="M8" s="30"/>
      <c r="N8" s="30"/>
      <c r="O8" s="30">
        <v>1108746</v>
      </c>
      <c r="P8" s="30">
        <v>1189548</v>
      </c>
      <c r="Q8" s="30">
        <v>1292228</v>
      </c>
      <c r="R8" s="30">
        <v>1027694</v>
      </c>
      <c r="S8" s="30">
        <v>964564</v>
      </c>
      <c r="T8" s="30">
        <v>934263</v>
      </c>
      <c r="V8" s="30">
        <v>11256181</v>
      </c>
    </row>
    <row r="9" spans="1:22" s="5" customFormat="1" ht="19.5" customHeight="1">
      <c r="A9" s="26" t="s">
        <v>189</v>
      </c>
      <c r="D9" s="29"/>
      <c r="E9" s="29"/>
      <c r="F9" s="29"/>
      <c r="G9" s="29"/>
      <c r="H9" s="29"/>
      <c r="I9" s="29"/>
      <c r="J9" s="29"/>
      <c r="K9" s="30"/>
      <c r="L9" s="30"/>
      <c r="M9" s="30"/>
      <c r="N9" s="30"/>
      <c r="O9" s="30">
        <v>693138</v>
      </c>
      <c r="P9" s="30">
        <v>768965</v>
      </c>
      <c r="Q9" s="30">
        <v>817230</v>
      </c>
      <c r="R9" s="30">
        <v>955490</v>
      </c>
      <c r="S9" s="30">
        <v>952676</v>
      </c>
      <c r="T9" s="30">
        <v>903096</v>
      </c>
      <c r="V9" s="30">
        <v>10880675</v>
      </c>
    </row>
    <row r="10" spans="1:22" s="5" customFormat="1" ht="19.5" customHeight="1">
      <c r="A10" s="26" t="s">
        <v>190</v>
      </c>
      <c r="D10" s="29"/>
      <c r="E10" s="29"/>
      <c r="F10" s="29"/>
      <c r="G10" s="29"/>
      <c r="H10" s="29"/>
      <c r="I10" s="29"/>
      <c r="J10" s="29"/>
      <c r="K10" s="30"/>
      <c r="L10" s="30"/>
      <c r="M10" s="30"/>
      <c r="N10" s="30"/>
      <c r="O10" s="30">
        <v>107354</v>
      </c>
      <c r="P10" s="30">
        <v>110412</v>
      </c>
      <c r="Q10" s="30">
        <v>110531</v>
      </c>
      <c r="R10" s="30">
        <v>108512</v>
      </c>
      <c r="S10" s="30">
        <v>99097</v>
      </c>
      <c r="T10" s="30">
        <v>104654</v>
      </c>
      <c r="V10" s="30">
        <v>1260891</v>
      </c>
    </row>
    <row r="11" spans="1:22" s="5" customFormat="1" ht="19.5" customHeight="1">
      <c r="A11" s="15" t="s">
        <v>191</v>
      </c>
      <c r="B11" s="15"/>
      <c r="C11" s="15"/>
      <c r="D11" s="16">
        <v>1020296</v>
      </c>
      <c r="E11" s="16">
        <v>1113030</v>
      </c>
      <c r="F11" s="16">
        <v>1316072</v>
      </c>
      <c r="G11" s="16">
        <v>1403348</v>
      </c>
      <c r="H11" s="16">
        <v>1425999</v>
      </c>
      <c r="I11" s="16">
        <v>1447157</v>
      </c>
      <c r="J11" s="16">
        <v>1538262</v>
      </c>
      <c r="K11" s="17">
        <v>1672340</v>
      </c>
      <c r="L11" s="17">
        <v>1732012</v>
      </c>
      <c r="M11" s="17">
        <v>1773306</v>
      </c>
      <c r="N11" s="17">
        <v>1807406</v>
      </c>
      <c r="O11" s="17">
        <f>SUM(O8:O10)</f>
        <v>1909238</v>
      </c>
      <c r="P11" s="17">
        <f>SUM(P8:P10)</f>
        <v>2068925</v>
      </c>
      <c r="Q11" s="17">
        <v>2219989</v>
      </c>
      <c r="R11" s="17">
        <f>SUM(R8:R10)</f>
        <v>2091696</v>
      </c>
      <c r="S11" s="17">
        <f>SUM(S8:S10)</f>
        <v>2016337</v>
      </c>
      <c r="T11" s="17">
        <f>SUM(T8:T10)</f>
        <v>1942013</v>
      </c>
      <c r="V11" s="17">
        <f>SUM(V8:V10)</f>
        <v>23397747</v>
      </c>
    </row>
    <row r="12" spans="1:22" s="5" customFormat="1" ht="19.5" customHeight="1">
      <c r="A12" s="5" t="s">
        <v>192</v>
      </c>
      <c r="D12" s="29"/>
      <c r="E12" s="29"/>
      <c r="F12" s="29"/>
      <c r="G12" s="29"/>
      <c r="H12" s="29"/>
      <c r="I12" s="29"/>
      <c r="J12" s="29"/>
      <c r="K12" s="30"/>
      <c r="L12" s="30"/>
      <c r="M12" s="30"/>
      <c r="N12" s="30"/>
      <c r="O12" s="30"/>
      <c r="P12" s="30"/>
      <c r="Q12" s="30"/>
      <c r="R12" s="30"/>
      <c r="S12" s="30"/>
      <c r="T12" s="30"/>
      <c r="V12" s="30"/>
    </row>
    <row r="13" spans="1:22" s="5" customFormat="1" ht="19.5" customHeight="1">
      <c r="A13" s="26" t="s">
        <v>188</v>
      </c>
      <c r="D13" s="29"/>
      <c r="E13" s="29"/>
      <c r="F13" s="29"/>
      <c r="G13" s="29"/>
      <c r="H13" s="29"/>
      <c r="I13" s="29"/>
      <c r="J13" s="29"/>
      <c r="K13" s="30"/>
      <c r="L13" s="30"/>
      <c r="M13" s="30"/>
      <c r="N13" s="30"/>
      <c r="O13" s="30">
        <v>738962</v>
      </c>
      <c r="P13" s="30">
        <v>783681</v>
      </c>
      <c r="Q13" s="30">
        <v>855852</v>
      </c>
      <c r="R13" s="30">
        <v>710892</v>
      </c>
      <c r="S13" s="30">
        <v>681986</v>
      </c>
      <c r="T13" s="30">
        <v>646194</v>
      </c>
      <c r="V13" s="30">
        <v>7785470</v>
      </c>
    </row>
    <row r="14" spans="1:22" s="5" customFormat="1" ht="19.5" customHeight="1">
      <c r="A14" s="26" t="s">
        <v>189</v>
      </c>
      <c r="D14" s="29"/>
      <c r="E14" s="29"/>
      <c r="F14" s="29"/>
      <c r="G14" s="29"/>
      <c r="H14" s="29"/>
      <c r="I14" s="29"/>
      <c r="J14" s="29"/>
      <c r="K14" s="30"/>
      <c r="L14" s="30"/>
      <c r="M14" s="30"/>
      <c r="N14" s="30"/>
      <c r="O14" s="30">
        <v>293559</v>
      </c>
      <c r="P14" s="30">
        <v>335444</v>
      </c>
      <c r="Q14" s="30">
        <v>346945</v>
      </c>
      <c r="R14" s="30">
        <v>440510</v>
      </c>
      <c r="S14" s="30">
        <v>433781</v>
      </c>
      <c r="T14" s="30">
        <v>428301</v>
      </c>
      <c r="V14" s="30">
        <v>5160253</v>
      </c>
    </row>
    <row r="15" spans="1:22" s="5" customFormat="1" ht="19.5" customHeight="1">
      <c r="A15" s="26" t="s">
        <v>190</v>
      </c>
      <c r="D15" s="29"/>
      <c r="E15" s="29"/>
      <c r="F15" s="29"/>
      <c r="G15" s="29"/>
      <c r="H15" s="29"/>
      <c r="I15" s="29"/>
      <c r="J15" s="29"/>
      <c r="K15" s="30"/>
      <c r="L15" s="30"/>
      <c r="M15" s="30"/>
      <c r="N15" s="30"/>
      <c r="O15" s="30">
        <v>81717</v>
      </c>
      <c r="P15" s="30">
        <v>87394</v>
      </c>
      <c r="Q15" s="30">
        <v>89465</v>
      </c>
      <c r="R15" s="30">
        <v>85908</v>
      </c>
      <c r="S15" s="30">
        <v>78227</v>
      </c>
      <c r="T15" s="30">
        <v>77444</v>
      </c>
      <c r="V15" s="30">
        <v>933060</v>
      </c>
    </row>
    <row r="16" spans="1:22" s="5" customFormat="1" ht="19.5" customHeight="1">
      <c r="A16" s="15" t="s">
        <v>191</v>
      </c>
      <c r="B16" s="15"/>
      <c r="C16" s="15"/>
      <c r="D16" s="16">
        <v>628071</v>
      </c>
      <c r="E16" s="16">
        <v>683406</v>
      </c>
      <c r="F16" s="16">
        <v>772238</v>
      </c>
      <c r="G16" s="16">
        <v>838440</v>
      </c>
      <c r="H16" s="16">
        <v>857423</v>
      </c>
      <c r="I16" s="16">
        <v>867148</v>
      </c>
      <c r="J16" s="16">
        <v>924893</v>
      </c>
      <c r="K16" s="17">
        <v>972394</v>
      </c>
      <c r="L16" s="17">
        <v>991911</v>
      </c>
      <c r="M16" s="17">
        <v>1013249</v>
      </c>
      <c r="N16" s="17">
        <v>1058232</v>
      </c>
      <c r="O16" s="17">
        <f aca="true" t="shared" si="0" ref="O16:T16">SUM(O13:O15)</f>
        <v>1114238</v>
      </c>
      <c r="P16" s="17">
        <f t="shared" si="0"/>
        <v>1206519</v>
      </c>
      <c r="Q16" s="17">
        <f t="shared" si="0"/>
        <v>1292262</v>
      </c>
      <c r="R16" s="17">
        <f t="shared" si="0"/>
        <v>1237310</v>
      </c>
      <c r="S16" s="17">
        <f t="shared" si="0"/>
        <v>1193994</v>
      </c>
      <c r="T16" s="17">
        <f t="shared" si="0"/>
        <v>1151939</v>
      </c>
      <c r="V16" s="17">
        <f>SUM(V13:V15)</f>
        <v>13878783</v>
      </c>
    </row>
    <row r="17" spans="1:22" s="5" customFormat="1" ht="19.5" customHeight="1">
      <c r="A17" s="137"/>
      <c r="B17" s="15" t="s">
        <v>170</v>
      </c>
      <c r="C17" s="137"/>
      <c r="D17" s="16">
        <f aca="true" t="shared" si="1" ref="D17:T17">D11-D16</f>
        <v>392225</v>
      </c>
      <c r="E17" s="16">
        <f t="shared" si="1"/>
        <v>429624</v>
      </c>
      <c r="F17" s="16">
        <f t="shared" si="1"/>
        <v>543834</v>
      </c>
      <c r="G17" s="16">
        <f t="shared" si="1"/>
        <v>564908</v>
      </c>
      <c r="H17" s="16">
        <f t="shared" si="1"/>
        <v>568576</v>
      </c>
      <c r="I17" s="16">
        <f t="shared" si="1"/>
        <v>580009</v>
      </c>
      <c r="J17" s="16">
        <f t="shared" si="1"/>
        <v>613369</v>
      </c>
      <c r="K17" s="17">
        <f t="shared" si="1"/>
        <v>699946</v>
      </c>
      <c r="L17" s="17">
        <f t="shared" si="1"/>
        <v>740101</v>
      </c>
      <c r="M17" s="17">
        <f t="shared" si="1"/>
        <v>760057</v>
      </c>
      <c r="N17" s="17">
        <f t="shared" si="1"/>
        <v>749174</v>
      </c>
      <c r="O17" s="17">
        <f t="shared" si="1"/>
        <v>795000</v>
      </c>
      <c r="P17" s="17">
        <f t="shared" si="1"/>
        <v>862406</v>
      </c>
      <c r="Q17" s="17">
        <f t="shared" si="1"/>
        <v>927727</v>
      </c>
      <c r="R17" s="17">
        <f t="shared" si="1"/>
        <v>854386</v>
      </c>
      <c r="S17" s="17">
        <f t="shared" si="1"/>
        <v>822343</v>
      </c>
      <c r="T17" s="17">
        <f t="shared" si="1"/>
        <v>790074</v>
      </c>
      <c r="V17" s="17">
        <f>V11-V16</f>
        <v>9518964</v>
      </c>
    </row>
    <row r="18" spans="1:22" s="5" customFormat="1" ht="19.5" customHeight="1">
      <c r="A18" s="26" t="s">
        <v>193</v>
      </c>
      <c r="B18" s="26"/>
      <c r="C18" s="26"/>
      <c r="D18" s="29">
        <v>339891</v>
      </c>
      <c r="E18" s="29">
        <v>374246</v>
      </c>
      <c r="F18" s="29">
        <v>460471</v>
      </c>
      <c r="G18" s="29">
        <v>475201</v>
      </c>
      <c r="H18" s="29">
        <v>495029</v>
      </c>
      <c r="I18" s="29">
        <v>491088</v>
      </c>
      <c r="J18" s="29">
        <v>508264</v>
      </c>
      <c r="K18" s="30">
        <v>570251</v>
      </c>
      <c r="L18" s="30">
        <v>610380</v>
      </c>
      <c r="M18" s="30">
        <v>614652</v>
      </c>
      <c r="N18" s="30">
        <v>618065</v>
      </c>
      <c r="O18" s="30">
        <v>646416</v>
      </c>
      <c r="P18" s="30">
        <v>688026</v>
      </c>
      <c r="Q18" s="30">
        <v>746221</v>
      </c>
      <c r="R18" s="30">
        <v>779850</v>
      </c>
      <c r="S18" s="30">
        <v>756346</v>
      </c>
      <c r="T18" s="30">
        <v>729878</v>
      </c>
      <c r="V18" s="30">
        <v>8793711</v>
      </c>
    </row>
    <row r="19" spans="1:22" s="5" customFormat="1" ht="19.5" customHeight="1">
      <c r="A19" s="127"/>
      <c r="B19" s="15" t="s">
        <v>194</v>
      </c>
      <c r="C19" s="127"/>
      <c r="D19" s="16">
        <f aca="true" t="shared" si="2" ref="D19:V19">D17-D18</f>
        <v>52334</v>
      </c>
      <c r="E19" s="16">
        <f t="shared" si="2"/>
        <v>55378</v>
      </c>
      <c r="F19" s="16">
        <f t="shared" si="2"/>
        <v>83363</v>
      </c>
      <c r="G19" s="16">
        <f t="shared" si="2"/>
        <v>89707</v>
      </c>
      <c r="H19" s="16">
        <f t="shared" si="2"/>
        <v>73547</v>
      </c>
      <c r="I19" s="16">
        <f t="shared" si="2"/>
        <v>88921</v>
      </c>
      <c r="J19" s="16">
        <f t="shared" si="2"/>
        <v>105105</v>
      </c>
      <c r="K19" s="17">
        <f>K17-K18</f>
        <v>129695</v>
      </c>
      <c r="L19" s="17">
        <f t="shared" si="2"/>
        <v>129721</v>
      </c>
      <c r="M19" s="17">
        <f t="shared" si="2"/>
        <v>145405</v>
      </c>
      <c r="N19" s="17">
        <f t="shared" si="2"/>
        <v>131109</v>
      </c>
      <c r="O19" s="17">
        <f>O17-O18</f>
        <v>148584</v>
      </c>
      <c r="P19" s="17">
        <f t="shared" si="2"/>
        <v>174380</v>
      </c>
      <c r="Q19" s="17">
        <f t="shared" si="2"/>
        <v>181506</v>
      </c>
      <c r="R19" s="17">
        <f t="shared" si="2"/>
        <v>74536</v>
      </c>
      <c r="S19" s="17">
        <f t="shared" si="2"/>
        <v>65997</v>
      </c>
      <c r="T19" s="17">
        <f t="shared" si="2"/>
        <v>60196</v>
      </c>
      <c r="V19" s="17">
        <f t="shared" si="2"/>
        <v>725253</v>
      </c>
    </row>
    <row r="20" spans="1:22" s="5" customFormat="1" ht="19.5" customHeight="1">
      <c r="A20" s="5" t="s">
        <v>195</v>
      </c>
      <c r="B20" s="26"/>
      <c r="C20" s="26"/>
      <c r="D20" s="29"/>
      <c r="E20" s="29"/>
      <c r="F20" s="29"/>
      <c r="G20" s="29"/>
      <c r="H20" s="29"/>
      <c r="I20" s="29"/>
      <c r="J20" s="29"/>
      <c r="K20" s="30"/>
      <c r="L20" s="30"/>
      <c r="M20" s="30"/>
      <c r="N20" s="30"/>
      <c r="O20" s="30"/>
      <c r="P20" s="30"/>
      <c r="Q20" s="30"/>
      <c r="R20" s="30"/>
      <c r="S20" s="30"/>
      <c r="T20" s="30"/>
      <c r="V20" s="30"/>
    </row>
    <row r="21" spans="1:22" s="5" customFormat="1" ht="19.5" customHeight="1">
      <c r="A21" s="26"/>
      <c r="B21" s="26" t="s">
        <v>167</v>
      </c>
      <c r="C21" s="26"/>
      <c r="D21" s="29">
        <v>-7774</v>
      </c>
      <c r="E21" s="29">
        <v>-6948</v>
      </c>
      <c r="F21" s="29">
        <v>-7150</v>
      </c>
      <c r="G21" s="29">
        <v>-5931</v>
      </c>
      <c r="H21" s="29">
        <v>-5933</v>
      </c>
      <c r="I21" s="29">
        <v>-5997</v>
      </c>
      <c r="J21" s="29">
        <v>-8045</v>
      </c>
      <c r="K21" s="30">
        <v>-4753</v>
      </c>
      <c r="L21" s="30">
        <v>-3772</v>
      </c>
      <c r="M21" s="30">
        <v>-1928</v>
      </c>
      <c r="N21" s="30">
        <v>-2242</v>
      </c>
      <c r="O21" s="30">
        <v>-2896</v>
      </c>
      <c r="P21" s="30">
        <v>-5501</v>
      </c>
      <c r="Q21" s="30">
        <v>-6341</v>
      </c>
      <c r="R21" s="30">
        <v>-5227</v>
      </c>
      <c r="S21" s="30">
        <v>-3472</v>
      </c>
      <c r="T21" s="30">
        <v>-2986</v>
      </c>
      <c r="V21" s="30">
        <v>-35976</v>
      </c>
    </row>
    <row r="22" spans="1:22" s="5" customFormat="1" ht="19.5" customHeight="1">
      <c r="A22" s="26"/>
      <c r="B22" s="26" t="s">
        <v>196</v>
      </c>
      <c r="C22" s="26"/>
      <c r="D22" s="29">
        <v>10673</v>
      </c>
      <c r="E22" s="29">
        <v>12455</v>
      </c>
      <c r="F22" s="29">
        <v>14077</v>
      </c>
      <c r="G22" s="29">
        <v>12270</v>
      </c>
      <c r="H22" s="29">
        <v>11661</v>
      </c>
      <c r="I22" s="29">
        <v>10181</v>
      </c>
      <c r="J22" s="29">
        <v>7787</v>
      </c>
      <c r="K22" s="30">
        <v>8233</v>
      </c>
      <c r="L22" s="30">
        <v>6856</v>
      </c>
      <c r="M22" s="30">
        <v>5291</v>
      </c>
      <c r="N22" s="30">
        <v>4686</v>
      </c>
      <c r="O22" s="30">
        <v>5244</v>
      </c>
      <c r="P22" s="30">
        <v>7350</v>
      </c>
      <c r="Q22" s="30">
        <v>4835</v>
      </c>
      <c r="R22" s="30">
        <v>5863</v>
      </c>
      <c r="S22" s="30">
        <v>8144</v>
      </c>
      <c r="T22" s="30">
        <v>8498</v>
      </c>
      <c r="V22" s="30">
        <v>102385</v>
      </c>
    </row>
    <row r="23" spans="1:22" s="5" customFormat="1" ht="19.5" customHeight="1">
      <c r="A23" s="26"/>
      <c r="B23" s="26" t="s">
        <v>197</v>
      </c>
      <c r="C23" s="26"/>
      <c r="D23" s="29">
        <v>2393</v>
      </c>
      <c r="E23" s="29">
        <v>-4875</v>
      </c>
      <c r="F23" s="29">
        <v>-1302</v>
      </c>
      <c r="G23" s="29">
        <v>3695</v>
      </c>
      <c r="H23" s="29">
        <v>3503</v>
      </c>
      <c r="I23" s="29">
        <v>6004</v>
      </c>
      <c r="J23" s="29">
        <v>-3490</v>
      </c>
      <c r="K23" s="30">
        <v>5732</v>
      </c>
      <c r="L23" s="30">
        <v>566</v>
      </c>
      <c r="M23" s="31">
        <v>6136</v>
      </c>
      <c r="N23" s="31">
        <v>-1547</v>
      </c>
      <c r="O23" s="31">
        <v>-3748</v>
      </c>
      <c r="P23" s="31">
        <v>1199</v>
      </c>
      <c r="Q23" s="31">
        <v>10901</v>
      </c>
      <c r="R23" s="31">
        <v>15575</v>
      </c>
      <c r="S23" s="31">
        <v>4756</v>
      </c>
      <c r="T23" s="31">
        <v>6950</v>
      </c>
      <c r="V23" s="31">
        <v>83735</v>
      </c>
    </row>
    <row r="24" spans="1:22" s="5" customFormat="1" ht="19.5" customHeight="1">
      <c r="A24" s="26"/>
      <c r="B24" s="26" t="s">
        <v>198</v>
      </c>
      <c r="C24" s="26"/>
      <c r="D24" s="29"/>
      <c r="E24" s="29"/>
      <c r="F24" s="29"/>
      <c r="G24" s="29"/>
      <c r="H24" s="29"/>
      <c r="I24" s="29"/>
      <c r="J24" s="29"/>
      <c r="K24" s="30"/>
      <c r="L24" s="30"/>
      <c r="M24" s="31"/>
      <c r="N24" s="31"/>
      <c r="O24" s="31"/>
      <c r="P24" s="31">
        <v>270</v>
      </c>
      <c r="Q24" s="31">
        <v>142</v>
      </c>
      <c r="R24" s="31">
        <v>26837</v>
      </c>
      <c r="S24" s="31">
        <v>169</v>
      </c>
      <c r="T24" s="31">
        <v>1844</v>
      </c>
      <c r="V24" s="31">
        <v>22217</v>
      </c>
    </row>
    <row r="25" spans="1:22" s="5" customFormat="1" ht="19.5" customHeight="1">
      <c r="A25" s="26"/>
      <c r="B25" s="26" t="s">
        <v>199</v>
      </c>
      <c r="C25" s="26"/>
      <c r="D25" s="29">
        <v>5969</v>
      </c>
      <c r="E25" s="29">
        <v>3726</v>
      </c>
      <c r="F25" s="29">
        <v>10833</v>
      </c>
      <c r="G25" s="29">
        <v>11245</v>
      </c>
      <c r="H25" s="29">
        <v>11262</v>
      </c>
      <c r="I25" s="29">
        <v>8340</v>
      </c>
      <c r="J25" s="29">
        <v>11088</v>
      </c>
      <c r="K25" s="30">
        <v>6533</v>
      </c>
      <c r="L25" s="30">
        <v>6363</v>
      </c>
      <c r="M25" s="31">
        <v>-2566</v>
      </c>
      <c r="N25" s="31">
        <v>-771</v>
      </c>
      <c r="O25" s="31">
        <v>-2782</v>
      </c>
      <c r="P25" s="31">
        <v>-3457</v>
      </c>
      <c r="Q25" s="31">
        <v>-2700</v>
      </c>
      <c r="R25" s="31">
        <v>549</v>
      </c>
      <c r="S25" s="31">
        <v>-1124</v>
      </c>
      <c r="T25" s="31">
        <v>490</v>
      </c>
      <c r="V25" s="31">
        <v>5904</v>
      </c>
    </row>
    <row r="26" spans="1:22" s="5" customFormat="1" ht="19.5" customHeight="1">
      <c r="A26" s="126"/>
      <c r="B26" s="126"/>
      <c r="C26" s="126" t="s">
        <v>165</v>
      </c>
      <c r="D26" s="9">
        <f aca="true" t="shared" si="3" ref="D26:V26">SUM(D21:D25)</f>
        <v>11261</v>
      </c>
      <c r="E26" s="9">
        <f t="shared" si="3"/>
        <v>4358</v>
      </c>
      <c r="F26" s="9">
        <f t="shared" si="3"/>
        <v>16458</v>
      </c>
      <c r="G26" s="9">
        <f t="shared" si="3"/>
        <v>21279</v>
      </c>
      <c r="H26" s="9">
        <f t="shared" si="3"/>
        <v>20493</v>
      </c>
      <c r="I26" s="9">
        <f t="shared" si="3"/>
        <v>18528</v>
      </c>
      <c r="J26" s="9">
        <f t="shared" si="3"/>
        <v>7340</v>
      </c>
      <c r="K26" s="10">
        <f t="shared" si="3"/>
        <v>15745</v>
      </c>
      <c r="L26" s="10">
        <f t="shared" si="3"/>
        <v>10013</v>
      </c>
      <c r="M26" s="10">
        <f t="shared" si="3"/>
        <v>6933</v>
      </c>
      <c r="N26" s="10">
        <f t="shared" si="3"/>
        <v>126</v>
      </c>
      <c r="O26" s="10">
        <f t="shared" si="3"/>
        <v>-4182</v>
      </c>
      <c r="P26" s="10">
        <f t="shared" si="3"/>
        <v>-139</v>
      </c>
      <c r="Q26" s="10">
        <f t="shared" si="3"/>
        <v>6837</v>
      </c>
      <c r="R26" s="10">
        <f t="shared" si="3"/>
        <v>43597</v>
      </c>
      <c r="S26" s="10">
        <f t="shared" si="3"/>
        <v>8473</v>
      </c>
      <c r="T26" s="10">
        <f t="shared" si="3"/>
        <v>14796</v>
      </c>
      <c r="V26" s="10">
        <f t="shared" si="3"/>
        <v>178265</v>
      </c>
    </row>
    <row r="27" spans="1:22" s="5" customFormat="1" ht="19.5" customHeight="1">
      <c r="A27" s="138" t="s">
        <v>200</v>
      </c>
      <c r="B27" s="126"/>
      <c r="C27" s="126"/>
      <c r="D27" s="9"/>
      <c r="E27" s="9"/>
      <c r="F27" s="9"/>
      <c r="G27" s="9"/>
      <c r="H27" s="9"/>
      <c r="I27" s="9"/>
      <c r="J27" s="9"/>
      <c r="K27" s="10"/>
      <c r="L27" s="10"/>
      <c r="M27" s="10"/>
      <c r="N27" s="10"/>
      <c r="O27" s="10"/>
      <c r="P27" s="10"/>
      <c r="Q27" s="10"/>
      <c r="R27" s="10"/>
      <c r="S27" s="10"/>
      <c r="T27" s="10"/>
      <c r="V27" s="10"/>
    </row>
    <row r="28" spans="1:22" s="5" customFormat="1" ht="19.5" customHeight="1">
      <c r="A28" s="128" t="s">
        <v>201</v>
      </c>
      <c r="B28" s="128"/>
      <c r="C28" s="128"/>
      <c r="D28" s="19">
        <f aca="true" t="shared" si="4" ref="D28:T28">D19-D26</f>
        <v>41073</v>
      </c>
      <c r="E28" s="19">
        <f t="shared" si="4"/>
        <v>51020</v>
      </c>
      <c r="F28" s="19">
        <f t="shared" si="4"/>
        <v>66905</v>
      </c>
      <c r="G28" s="19">
        <f t="shared" si="4"/>
        <v>68428</v>
      </c>
      <c r="H28" s="19">
        <f t="shared" si="4"/>
        <v>53054</v>
      </c>
      <c r="I28" s="19">
        <f t="shared" si="4"/>
        <v>70393</v>
      </c>
      <c r="J28" s="19">
        <f t="shared" si="4"/>
        <v>97765</v>
      </c>
      <c r="K28" s="20">
        <f t="shared" si="4"/>
        <v>113950</v>
      </c>
      <c r="L28" s="20">
        <f t="shared" si="4"/>
        <v>119708</v>
      </c>
      <c r="M28" s="20">
        <f t="shared" si="4"/>
        <v>138472</v>
      </c>
      <c r="N28" s="20">
        <f t="shared" si="4"/>
        <v>130983</v>
      </c>
      <c r="O28" s="20">
        <f t="shared" si="4"/>
        <v>152766</v>
      </c>
      <c r="P28" s="20">
        <f t="shared" si="4"/>
        <v>174519</v>
      </c>
      <c r="Q28" s="20">
        <f t="shared" si="4"/>
        <v>174669</v>
      </c>
      <c r="R28" s="20">
        <f t="shared" si="4"/>
        <v>30939</v>
      </c>
      <c r="S28" s="20">
        <f t="shared" si="4"/>
        <v>57524</v>
      </c>
      <c r="T28" s="20">
        <f t="shared" si="4"/>
        <v>45400</v>
      </c>
      <c r="V28" s="20">
        <f>V19-V26</f>
        <v>546988</v>
      </c>
    </row>
    <row r="29" spans="1:22" s="5" customFormat="1" ht="19.5" customHeight="1">
      <c r="A29" s="5" t="s">
        <v>202</v>
      </c>
      <c r="B29" s="26"/>
      <c r="C29" s="26"/>
      <c r="D29" s="29"/>
      <c r="E29" s="29"/>
      <c r="F29" s="29"/>
      <c r="G29" s="29"/>
      <c r="H29" s="29"/>
      <c r="I29" s="29"/>
      <c r="J29" s="29"/>
      <c r="K29" s="30"/>
      <c r="L29" s="30"/>
      <c r="M29" s="30"/>
      <c r="N29" s="30"/>
      <c r="O29" s="30"/>
      <c r="P29" s="30"/>
      <c r="Q29" s="30"/>
      <c r="R29" s="30"/>
      <c r="S29" s="30"/>
      <c r="T29" s="30"/>
      <c r="V29" s="30"/>
    </row>
    <row r="30" spans="1:22" s="5" customFormat="1" ht="19.5" customHeight="1">
      <c r="A30" s="26"/>
      <c r="B30" s="26" t="s">
        <v>203</v>
      </c>
      <c r="C30" s="26"/>
      <c r="D30" s="29">
        <v>21610</v>
      </c>
      <c r="E30" s="29">
        <v>31472</v>
      </c>
      <c r="F30" s="29">
        <v>46672</v>
      </c>
      <c r="G30" s="29">
        <v>42108</v>
      </c>
      <c r="H30" s="29">
        <v>28052</v>
      </c>
      <c r="I30" s="29">
        <v>46416</v>
      </c>
      <c r="J30" s="29">
        <v>53506</v>
      </c>
      <c r="K30" s="30">
        <v>52365</v>
      </c>
      <c r="L30" s="30">
        <v>61060</v>
      </c>
      <c r="M30" s="31">
        <v>53299</v>
      </c>
      <c r="N30" s="31">
        <v>39279</v>
      </c>
      <c r="O30" s="31">
        <v>60857</v>
      </c>
      <c r="P30" s="31">
        <v>66523</v>
      </c>
      <c r="Q30" s="31">
        <v>58426</v>
      </c>
      <c r="R30" s="31">
        <v>27321</v>
      </c>
      <c r="S30" s="31">
        <v>27495</v>
      </c>
      <c r="T30" s="31">
        <v>21665</v>
      </c>
      <c r="V30" s="31">
        <v>261024</v>
      </c>
    </row>
    <row r="31" spans="1:22" s="5" customFormat="1" ht="19.5" customHeight="1">
      <c r="A31" s="26"/>
      <c r="B31" s="26" t="s">
        <v>204</v>
      </c>
      <c r="C31" s="26"/>
      <c r="D31" s="29">
        <v>3321</v>
      </c>
      <c r="E31" s="29">
        <v>-3221</v>
      </c>
      <c r="F31" s="29">
        <v>-6808</v>
      </c>
      <c r="G31" s="29">
        <v>-1898</v>
      </c>
      <c r="H31" s="29">
        <v>-3497</v>
      </c>
      <c r="I31" s="29">
        <v>-18053</v>
      </c>
      <c r="J31" s="29">
        <v>-9994</v>
      </c>
      <c r="K31" s="30">
        <v>-1218</v>
      </c>
      <c r="L31" s="30">
        <v>-11973</v>
      </c>
      <c r="M31" s="31">
        <v>1469</v>
      </c>
      <c r="N31" s="31">
        <v>9561</v>
      </c>
      <c r="O31" s="31">
        <v>-4692</v>
      </c>
      <c r="P31" s="31">
        <v>-2197</v>
      </c>
      <c r="Q31" s="31">
        <v>4970</v>
      </c>
      <c r="R31" s="31">
        <v>-5163</v>
      </c>
      <c r="S31" s="31">
        <v>183</v>
      </c>
      <c r="T31" s="31">
        <v>956</v>
      </c>
      <c r="V31" s="31">
        <v>11518</v>
      </c>
    </row>
    <row r="32" spans="1:22" s="5" customFormat="1" ht="19.5" customHeight="1">
      <c r="A32" s="127"/>
      <c r="B32" s="127"/>
      <c r="C32" s="127" t="s">
        <v>165</v>
      </c>
      <c r="D32" s="16">
        <f aca="true" t="shared" si="5" ref="D32:V32">D30+D31</f>
        <v>24931</v>
      </c>
      <c r="E32" s="16">
        <f t="shared" si="5"/>
        <v>28251</v>
      </c>
      <c r="F32" s="16">
        <f t="shared" si="5"/>
        <v>39864</v>
      </c>
      <c r="G32" s="16">
        <f t="shared" si="5"/>
        <v>40210</v>
      </c>
      <c r="H32" s="16">
        <f t="shared" si="5"/>
        <v>24555</v>
      </c>
      <c r="I32" s="16">
        <f t="shared" si="5"/>
        <v>28363</v>
      </c>
      <c r="J32" s="16">
        <f t="shared" si="5"/>
        <v>43512</v>
      </c>
      <c r="K32" s="17">
        <f t="shared" si="5"/>
        <v>51147</v>
      </c>
      <c r="L32" s="17">
        <f t="shared" si="5"/>
        <v>49087</v>
      </c>
      <c r="M32" s="17">
        <f t="shared" si="5"/>
        <v>54768</v>
      </c>
      <c r="N32" s="17">
        <f t="shared" si="5"/>
        <v>48840</v>
      </c>
      <c r="O32" s="17">
        <f t="shared" si="5"/>
        <v>56165</v>
      </c>
      <c r="P32" s="17">
        <f t="shared" si="5"/>
        <v>64326</v>
      </c>
      <c r="Q32" s="17">
        <f t="shared" si="5"/>
        <v>63396</v>
      </c>
      <c r="R32" s="17">
        <f t="shared" si="5"/>
        <v>22158</v>
      </c>
      <c r="S32" s="17">
        <f t="shared" si="5"/>
        <v>27678</v>
      </c>
      <c r="T32" s="17">
        <f t="shared" si="5"/>
        <v>22621</v>
      </c>
      <c r="V32" s="17">
        <f t="shared" si="5"/>
        <v>272542</v>
      </c>
    </row>
    <row r="33" spans="1:22" s="5" customFormat="1" ht="19.5" customHeight="1">
      <c r="A33" s="25" t="s">
        <v>205</v>
      </c>
      <c r="B33" s="25"/>
      <c r="C33" s="25"/>
      <c r="D33" s="12"/>
      <c r="E33" s="12"/>
      <c r="F33" s="12"/>
      <c r="G33" s="12"/>
      <c r="H33" s="12"/>
      <c r="I33" s="12"/>
      <c r="J33" s="12"/>
      <c r="K33" s="13"/>
      <c r="L33" s="13"/>
      <c r="M33" s="13"/>
      <c r="N33" s="13"/>
      <c r="O33" s="13"/>
      <c r="P33" s="13"/>
      <c r="Q33" s="13"/>
      <c r="R33" s="13"/>
      <c r="S33" s="13"/>
      <c r="T33" s="13"/>
      <c r="V33" s="13"/>
    </row>
    <row r="34" spans="1:22" s="5" customFormat="1" ht="19.5" customHeight="1">
      <c r="A34" s="26" t="s">
        <v>171</v>
      </c>
      <c r="B34" s="26"/>
      <c r="C34" s="26"/>
      <c r="D34" s="29">
        <f aca="true" t="shared" si="6" ref="D34:T34">D28-D32</f>
        <v>16142</v>
      </c>
      <c r="E34" s="29">
        <f t="shared" si="6"/>
        <v>22769</v>
      </c>
      <c r="F34" s="29">
        <f t="shared" si="6"/>
        <v>27041</v>
      </c>
      <c r="G34" s="29">
        <f t="shared" si="6"/>
        <v>28218</v>
      </c>
      <c r="H34" s="29">
        <f t="shared" si="6"/>
        <v>28499</v>
      </c>
      <c r="I34" s="29">
        <f t="shared" si="6"/>
        <v>42030</v>
      </c>
      <c r="J34" s="29">
        <f t="shared" si="6"/>
        <v>54253</v>
      </c>
      <c r="K34" s="30">
        <f t="shared" si="6"/>
        <v>62803</v>
      </c>
      <c r="L34" s="30">
        <f t="shared" si="6"/>
        <v>70621</v>
      </c>
      <c r="M34" s="30">
        <f t="shared" si="6"/>
        <v>83704</v>
      </c>
      <c r="N34" s="30">
        <f t="shared" si="6"/>
        <v>82143</v>
      </c>
      <c r="O34" s="30">
        <f t="shared" si="6"/>
        <v>96601</v>
      </c>
      <c r="P34" s="30">
        <f t="shared" si="6"/>
        <v>110193</v>
      </c>
      <c r="Q34" s="30">
        <f>Q28-Q32</f>
        <v>111273</v>
      </c>
      <c r="R34" s="30">
        <f t="shared" si="6"/>
        <v>8781</v>
      </c>
      <c r="S34" s="30">
        <f t="shared" si="6"/>
        <v>29846</v>
      </c>
      <c r="T34" s="30">
        <f t="shared" si="6"/>
        <v>22779</v>
      </c>
      <c r="V34" s="30">
        <f>V28-V32</f>
        <v>274446</v>
      </c>
    </row>
    <row r="35" spans="1:22" s="5" customFormat="1" ht="19.5" customHeight="1">
      <c r="A35" s="26" t="s">
        <v>171</v>
      </c>
      <c r="D35" s="29">
        <v>2451</v>
      </c>
      <c r="E35" s="29">
        <v>584</v>
      </c>
      <c r="F35" s="29">
        <v>4067</v>
      </c>
      <c r="G35" s="29">
        <v>4067</v>
      </c>
      <c r="H35" s="29">
        <v>4095</v>
      </c>
      <c r="I35" s="29">
        <v>2497</v>
      </c>
      <c r="J35" s="29">
        <v>2098</v>
      </c>
      <c r="K35" s="30">
        <v>1891</v>
      </c>
      <c r="L35" s="30">
        <v>2403</v>
      </c>
      <c r="M35" s="30">
        <v>2065</v>
      </c>
      <c r="N35" s="30">
        <v>3120</v>
      </c>
      <c r="O35" s="30">
        <v>2606</v>
      </c>
      <c r="P35" s="30">
        <v>1539</v>
      </c>
      <c r="Q35" s="30">
        <v>1247</v>
      </c>
      <c r="R35" s="30">
        <v>71</v>
      </c>
      <c r="S35" s="30">
        <v>6</v>
      </c>
      <c r="T35" s="30">
        <v>-22</v>
      </c>
      <c r="V35" s="30">
        <v>-265</v>
      </c>
    </row>
    <row r="36" spans="1:22" s="5" customFormat="1" ht="19.5" customHeight="1">
      <c r="A36" s="15" t="s">
        <v>206</v>
      </c>
      <c r="B36" s="15"/>
      <c r="C36" s="15"/>
      <c r="D36" s="17">
        <f aca="true" t="shared" si="7" ref="D36:S36">D28-D32+D35</f>
        <v>18593</v>
      </c>
      <c r="E36" s="17">
        <f t="shared" si="7"/>
        <v>23353</v>
      </c>
      <c r="F36" s="17">
        <f t="shared" si="7"/>
        <v>31108</v>
      </c>
      <c r="G36" s="17">
        <f t="shared" si="7"/>
        <v>32285</v>
      </c>
      <c r="H36" s="17">
        <f t="shared" si="7"/>
        <v>32594</v>
      </c>
      <c r="I36" s="17">
        <f t="shared" si="7"/>
        <v>44527</v>
      </c>
      <c r="J36" s="17">
        <f t="shared" si="7"/>
        <v>56351</v>
      </c>
      <c r="K36" s="17">
        <f t="shared" si="7"/>
        <v>64694</v>
      </c>
      <c r="L36" s="17">
        <f t="shared" si="7"/>
        <v>73024</v>
      </c>
      <c r="M36" s="17">
        <f t="shared" si="7"/>
        <v>85769</v>
      </c>
      <c r="N36" s="17">
        <f t="shared" si="7"/>
        <v>85263</v>
      </c>
      <c r="O36" s="17">
        <f t="shared" si="7"/>
        <v>99207</v>
      </c>
      <c r="P36" s="17">
        <f t="shared" si="7"/>
        <v>111732</v>
      </c>
      <c r="Q36" s="17">
        <f t="shared" si="7"/>
        <v>112520</v>
      </c>
      <c r="R36" s="17">
        <f t="shared" si="7"/>
        <v>8852</v>
      </c>
      <c r="S36" s="17">
        <f t="shared" si="7"/>
        <v>29852</v>
      </c>
      <c r="T36" s="17">
        <f>T28-T32+T35</f>
        <v>22757</v>
      </c>
      <c r="V36" s="17">
        <f>V28-V32+V35</f>
        <v>274181</v>
      </c>
    </row>
    <row r="37" spans="1:22" s="5" customFormat="1" ht="19.5" customHeight="1">
      <c r="A37" s="5" t="s">
        <v>207</v>
      </c>
      <c r="B37" s="26"/>
      <c r="C37" s="26"/>
      <c r="D37" s="29"/>
      <c r="E37" s="29">
        <v>1484</v>
      </c>
      <c r="F37" s="29">
        <v>2186</v>
      </c>
      <c r="G37" s="29">
        <v>2154</v>
      </c>
      <c r="H37" s="29">
        <v>1939</v>
      </c>
      <c r="I37" s="29">
        <v>2599</v>
      </c>
      <c r="J37" s="29">
        <v>3123</v>
      </c>
      <c r="K37" s="30">
        <v>3080</v>
      </c>
      <c r="L37" s="30">
        <v>1376</v>
      </c>
      <c r="M37" s="30">
        <v>4094</v>
      </c>
      <c r="N37" s="30">
        <v>4726</v>
      </c>
      <c r="O37" s="30">
        <v>4185</v>
      </c>
      <c r="P37" s="30">
        <v>5508</v>
      </c>
      <c r="Q37" s="30">
        <v>6057</v>
      </c>
      <c r="R37" s="30">
        <v>2322</v>
      </c>
      <c r="S37" s="30">
        <v>1979</v>
      </c>
      <c r="T37" s="30">
        <v>3107</v>
      </c>
      <c r="V37" s="30">
        <v>37434</v>
      </c>
    </row>
    <row r="38" spans="1:22" s="5" customFormat="1" ht="19.5" customHeight="1">
      <c r="A38" s="126"/>
      <c r="B38" s="3" t="s">
        <v>168</v>
      </c>
      <c r="C38" s="126"/>
      <c r="D38" s="9">
        <f aca="true" t="shared" si="8" ref="D38:T38">D34-D37+D35</f>
        <v>18593</v>
      </c>
      <c r="E38" s="9">
        <f t="shared" si="8"/>
        <v>21869</v>
      </c>
      <c r="F38" s="9">
        <f t="shared" si="8"/>
        <v>28922</v>
      </c>
      <c r="G38" s="9">
        <f t="shared" si="8"/>
        <v>30131</v>
      </c>
      <c r="H38" s="9">
        <f t="shared" si="8"/>
        <v>30655</v>
      </c>
      <c r="I38" s="9">
        <f t="shared" si="8"/>
        <v>41928</v>
      </c>
      <c r="J38" s="9">
        <f t="shared" si="8"/>
        <v>53228</v>
      </c>
      <c r="K38" s="10">
        <f t="shared" si="8"/>
        <v>61614</v>
      </c>
      <c r="L38" s="10">
        <f t="shared" si="8"/>
        <v>71648</v>
      </c>
      <c r="M38" s="10">
        <f t="shared" si="8"/>
        <v>81675</v>
      </c>
      <c r="N38" s="10">
        <f t="shared" si="8"/>
        <v>80537</v>
      </c>
      <c r="O38" s="10">
        <f t="shared" si="8"/>
        <v>95022</v>
      </c>
      <c r="P38" s="10">
        <f t="shared" si="8"/>
        <v>106224</v>
      </c>
      <c r="Q38" s="10">
        <f t="shared" si="8"/>
        <v>106463</v>
      </c>
      <c r="R38" s="10">
        <f t="shared" si="8"/>
        <v>6530</v>
      </c>
      <c r="S38" s="10">
        <f t="shared" si="8"/>
        <v>27873</v>
      </c>
      <c r="T38" s="10">
        <f t="shared" si="8"/>
        <v>19650</v>
      </c>
      <c r="V38" s="10">
        <f>V34-V37+V35</f>
        <v>236747</v>
      </c>
    </row>
    <row r="39" spans="1:22" s="5" customFormat="1" ht="19.5" customHeight="1">
      <c r="A39" s="26" t="s">
        <v>169</v>
      </c>
      <c r="B39" s="26"/>
      <c r="C39" s="26"/>
      <c r="D39" s="12"/>
      <c r="E39" s="12"/>
      <c r="F39" s="12"/>
      <c r="G39" s="12"/>
      <c r="H39" s="12"/>
      <c r="I39" s="12"/>
      <c r="J39" s="12"/>
      <c r="K39" s="13"/>
      <c r="L39" s="13"/>
      <c r="M39" s="13">
        <v>7373</v>
      </c>
      <c r="N39" s="13"/>
      <c r="O39" s="13"/>
      <c r="P39" s="13"/>
      <c r="Q39" s="13"/>
      <c r="R39" s="13"/>
      <c r="S39" s="13"/>
      <c r="T39" s="13"/>
      <c r="V39" s="13"/>
    </row>
    <row r="40" spans="1:22" s="5" customFormat="1" ht="19.5" customHeight="1" collapsed="1">
      <c r="A40" s="128"/>
      <c r="B40" s="128" t="s">
        <v>208</v>
      </c>
      <c r="C40" s="128"/>
      <c r="D40" s="20">
        <f aca="true" t="shared" si="9" ref="D40:L40">D38</f>
        <v>18593</v>
      </c>
      <c r="E40" s="20">
        <f t="shared" si="9"/>
        <v>21869</v>
      </c>
      <c r="F40" s="20">
        <f t="shared" si="9"/>
        <v>28922</v>
      </c>
      <c r="G40" s="20">
        <f t="shared" si="9"/>
        <v>30131</v>
      </c>
      <c r="H40" s="20">
        <f t="shared" si="9"/>
        <v>30655</v>
      </c>
      <c r="I40" s="20">
        <f t="shared" si="9"/>
        <v>41928</v>
      </c>
      <c r="J40" s="20">
        <f t="shared" si="9"/>
        <v>53228</v>
      </c>
      <c r="K40" s="20">
        <f t="shared" si="9"/>
        <v>61614</v>
      </c>
      <c r="L40" s="20">
        <f t="shared" si="9"/>
        <v>71648</v>
      </c>
      <c r="M40" s="20">
        <f>M38+M39</f>
        <v>89048</v>
      </c>
      <c r="N40" s="20">
        <f aca="true" t="shared" si="10" ref="N40:T40">N38</f>
        <v>80537</v>
      </c>
      <c r="O40" s="20">
        <f t="shared" si="10"/>
        <v>95022</v>
      </c>
      <c r="P40" s="20">
        <f t="shared" si="10"/>
        <v>106224</v>
      </c>
      <c r="Q40" s="20">
        <f t="shared" si="10"/>
        <v>106463</v>
      </c>
      <c r="R40" s="20">
        <f t="shared" si="10"/>
        <v>6530</v>
      </c>
      <c r="S40" s="20">
        <f t="shared" si="10"/>
        <v>27873</v>
      </c>
      <c r="T40" s="20">
        <f t="shared" si="10"/>
        <v>19650</v>
      </c>
      <c r="V40" s="20">
        <f>V38</f>
        <v>236747</v>
      </c>
    </row>
    <row r="41" spans="1:22" s="5" customFormat="1" ht="19.5" customHeight="1" collapsed="1">
      <c r="A41" s="139" t="s">
        <v>172</v>
      </c>
      <c r="B41" s="26"/>
      <c r="C41" s="26"/>
      <c r="D41" s="16"/>
      <c r="E41" s="16"/>
      <c r="F41" s="16"/>
      <c r="G41" s="16"/>
      <c r="H41" s="16"/>
      <c r="I41" s="16"/>
      <c r="J41" s="16"/>
      <c r="K41" s="17"/>
      <c r="L41" s="17">
        <v>865</v>
      </c>
      <c r="M41" s="17">
        <v>2717</v>
      </c>
      <c r="N41" s="17">
        <v>2606</v>
      </c>
      <c r="O41" s="17">
        <v>2035</v>
      </c>
      <c r="P41" s="17">
        <v>5500</v>
      </c>
      <c r="Q41" s="17"/>
      <c r="R41" s="17"/>
      <c r="S41" s="17"/>
      <c r="T41" s="17"/>
      <c r="V41" s="17"/>
    </row>
    <row r="42" spans="1:22" s="5" customFormat="1" ht="19.5" customHeight="1" thickBot="1">
      <c r="A42" s="129"/>
      <c r="B42" s="22" t="s">
        <v>173</v>
      </c>
      <c r="C42" s="129"/>
      <c r="D42" s="24">
        <f aca="true" t="shared" si="11" ref="D42:S42">D36-D37</f>
        <v>18593</v>
      </c>
      <c r="E42" s="24">
        <f t="shared" si="11"/>
        <v>21869</v>
      </c>
      <c r="F42" s="24">
        <f t="shared" si="11"/>
        <v>28922</v>
      </c>
      <c r="G42" s="24">
        <f t="shared" si="11"/>
        <v>30131</v>
      </c>
      <c r="H42" s="24">
        <f t="shared" si="11"/>
        <v>30655</v>
      </c>
      <c r="I42" s="24">
        <f t="shared" si="11"/>
        <v>41928</v>
      </c>
      <c r="J42" s="24">
        <f t="shared" si="11"/>
        <v>53228</v>
      </c>
      <c r="K42" s="24">
        <f t="shared" si="11"/>
        <v>61614</v>
      </c>
      <c r="L42" s="24">
        <f t="shared" si="11"/>
        <v>71648</v>
      </c>
      <c r="M42" s="24">
        <f t="shared" si="11"/>
        <v>81675</v>
      </c>
      <c r="N42" s="24">
        <f t="shared" si="11"/>
        <v>80537</v>
      </c>
      <c r="O42" s="24">
        <f t="shared" si="11"/>
        <v>95022</v>
      </c>
      <c r="P42" s="24">
        <f t="shared" si="11"/>
        <v>106224</v>
      </c>
      <c r="Q42" s="24">
        <f t="shared" si="11"/>
        <v>106463</v>
      </c>
      <c r="R42" s="24">
        <f t="shared" si="11"/>
        <v>6530</v>
      </c>
      <c r="S42" s="24">
        <f t="shared" si="11"/>
        <v>27873</v>
      </c>
      <c r="T42" s="24">
        <f>T36-T37</f>
        <v>19650</v>
      </c>
      <c r="V42" s="24">
        <f>V36-V37</f>
        <v>236747</v>
      </c>
    </row>
    <row r="43" spans="1:22" s="5" customFormat="1" ht="19.5" customHeight="1">
      <c r="A43" s="11"/>
      <c r="B43" s="11"/>
      <c r="C43" s="119"/>
      <c r="D43" s="13"/>
      <c r="E43" s="13"/>
      <c r="F43" s="13"/>
      <c r="G43" s="13"/>
      <c r="H43" s="13"/>
      <c r="I43" s="13"/>
      <c r="J43" s="13"/>
      <c r="K43" s="13"/>
      <c r="L43" s="13"/>
      <c r="M43" s="13"/>
      <c r="N43" s="13"/>
      <c r="O43" s="13"/>
      <c r="P43" s="13"/>
      <c r="Q43" s="13"/>
      <c r="R43" s="13"/>
      <c r="S43" s="13"/>
      <c r="T43" s="13"/>
      <c r="V43" s="13"/>
    </row>
    <row r="44" spans="4:22" s="5" customFormat="1" ht="19.5" customHeight="1">
      <c r="D44" s="29"/>
      <c r="E44" s="29"/>
      <c r="F44" s="29"/>
      <c r="G44" s="29"/>
      <c r="H44" s="29"/>
      <c r="I44" s="29"/>
      <c r="J44" s="121"/>
      <c r="K44" s="140"/>
      <c r="L44" s="140"/>
      <c r="M44" s="140"/>
      <c r="N44" s="140"/>
      <c r="O44" s="140"/>
      <c r="P44" s="140"/>
      <c r="Q44" s="140"/>
      <c r="R44" s="140"/>
      <c r="S44" s="140"/>
      <c r="T44" s="140" t="s">
        <v>209</v>
      </c>
      <c r="V44" s="122" t="s">
        <v>160</v>
      </c>
    </row>
    <row r="45" spans="1:22" s="5" customFormat="1" ht="19.5" customHeight="1">
      <c r="A45" s="8" t="s">
        <v>183</v>
      </c>
      <c r="B45" s="8"/>
      <c r="C45" s="8"/>
      <c r="D45" s="32"/>
      <c r="E45" s="32"/>
      <c r="F45" s="32"/>
      <c r="G45" s="32"/>
      <c r="H45" s="32"/>
      <c r="I45" s="32"/>
      <c r="J45" s="32"/>
      <c r="K45" s="33"/>
      <c r="L45" s="33"/>
      <c r="M45" s="33"/>
      <c r="N45" s="33"/>
      <c r="O45" s="33"/>
      <c r="P45" s="33"/>
      <c r="Q45" s="33"/>
      <c r="R45" s="33"/>
      <c r="S45" s="33"/>
      <c r="T45" s="33"/>
      <c r="V45" s="33"/>
    </row>
    <row r="46" spans="1:22" s="5" customFormat="1" ht="19.5" customHeight="1">
      <c r="A46" s="5" t="s">
        <v>286</v>
      </c>
      <c r="D46" s="34"/>
      <c r="E46" s="34"/>
      <c r="F46" s="34"/>
      <c r="G46" s="34"/>
      <c r="H46" s="34"/>
      <c r="I46" s="34"/>
      <c r="J46" s="34"/>
      <c r="K46" s="35"/>
      <c r="L46" s="35"/>
      <c r="M46" s="35"/>
      <c r="N46" s="35"/>
      <c r="O46" s="35"/>
      <c r="P46" s="35"/>
      <c r="Q46" s="35"/>
      <c r="R46" s="35"/>
      <c r="S46" s="35"/>
      <c r="T46" s="35"/>
      <c r="V46" s="35"/>
    </row>
    <row r="47" spans="3:22" s="5" customFormat="1" ht="19.5" customHeight="1">
      <c r="C47" s="5" t="s">
        <v>184</v>
      </c>
      <c r="D47" s="34"/>
      <c r="E47" s="34">
        <v>33.55</v>
      </c>
      <c r="F47" s="34">
        <v>44.16</v>
      </c>
      <c r="G47" s="34">
        <v>44.97</v>
      </c>
      <c r="H47" s="34">
        <v>44.33</v>
      </c>
      <c r="I47" s="34">
        <v>60.61</v>
      </c>
      <c r="J47" s="34">
        <v>76.85</v>
      </c>
      <c r="K47" s="35">
        <v>88.27</v>
      </c>
      <c r="L47" s="35">
        <v>99.79</v>
      </c>
      <c r="M47" s="35">
        <v>123.63</v>
      </c>
      <c r="N47" s="35">
        <v>112.64</v>
      </c>
      <c r="O47" s="35">
        <v>132.33</v>
      </c>
      <c r="P47" s="35">
        <v>153.1</v>
      </c>
      <c r="Q47" s="35">
        <v>146.04</v>
      </c>
      <c r="R47" s="35">
        <v>9.02</v>
      </c>
      <c r="S47" s="35">
        <v>38.41</v>
      </c>
      <c r="T47" s="35">
        <v>27.08</v>
      </c>
      <c r="V47" s="35">
        <v>0.33</v>
      </c>
    </row>
    <row r="48" spans="3:22" s="5" customFormat="1" ht="19.5" customHeight="1" thickBot="1">
      <c r="C48" s="5" t="s">
        <v>185</v>
      </c>
      <c r="D48" s="34">
        <v>26.43</v>
      </c>
      <c r="E48" s="34">
        <v>31.21</v>
      </c>
      <c r="F48" s="34">
        <v>38.95</v>
      </c>
      <c r="G48" s="34">
        <v>41.35</v>
      </c>
      <c r="H48" s="34">
        <v>40.94</v>
      </c>
      <c r="I48" s="34">
        <v>56.06</v>
      </c>
      <c r="J48" s="34">
        <v>71.02</v>
      </c>
      <c r="K48" s="35">
        <v>82.46</v>
      </c>
      <c r="L48" s="35">
        <v>96.81</v>
      </c>
      <c r="M48" s="36">
        <v>123.63</v>
      </c>
      <c r="N48" s="36">
        <v>112.64</v>
      </c>
      <c r="O48" s="36">
        <v>132.33</v>
      </c>
      <c r="P48" s="36">
        <v>151.89</v>
      </c>
      <c r="Q48" s="36">
        <v>142.15</v>
      </c>
      <c r="R48" s="36">
        <v>8.75</v>
      </c>
      <c r="S48" s="36">
        <v>37.36</v>
      </c>
      <c r="T48" s="36">
        <v>26.53</v>
      </c>
      <c r="V48" s="36">
        <v>0.32</v>
      </c>
    </row>
    <row r="49" spans="1:22" s="5" customFormat="1" ht="19.5" customHeight="1">
      <c r="A49" s="37" t="s">
        <v>186</v>
      </c>
      <c r="B49" s="37"/>
      <c r="C49" s="37"/>
      <c r="D49" s="38">
        <v>10</v>
      </c>
      <c r="E49" s="38">
        <v>10</v>
      </c>
      <c r="F49" s="38">
        <v>11</v>
      </c>
      <c r="G49" s="38">
        <v>11.5</v>
      </c>
      <c r="H49" s="38">
        <v>11</v>
      </c>
      <c r="I49" s="38">
        <v>11</v>
      </c>
      <c r="J49" s="38">
        <v>11.5</v>
      </c>
      <c r="K49" s="39">
        <v>12</v>
      </c>
      <c r="L49" s="39">
        <v>14</v>
      </c>
      <c r="M49" s="39">
        <v>15</v>
      </c>
      <c r="N49" s="39">
        <v>20</v>
      </c>
      <c r="O49" s="39">
        <v>22</v>
      </c>
      <c r="P49" s="39">
        <v>25</v>
      </c>
      <c r="Q49" s="39">
        <v>31</v>
      </c>
      <c r="R49" s="39">
        <v>35</v>
      </c>
      <c r="S49" s="39">
        <v>31.5</v>
      </c>
      <c r="T49" s="39">
        <v>33</v>
      </c>
      <c r="V49" s="39">
        <v>0.4</v>
      </c>
    </row>
    <row r="50" spans="1:22" s="5" customFormat="1" ht="19.5" customHeight="1">
      <c r="A50" s="8" t="s">
        <v>287</v>
      </c>
      <c r="B50" s="8"/>
      <c r="C50" s="8"/>
      <c r="D50" s="32"/>
      <c r="E50" s="32"/>
      <c r="F50" s="32"/>
      <c r="G50" s="32"/>
      <c r="H50" s="32"/>
      <c r="I50" s="32"/>
      <c r="J50" s="32"/>
      <c r="K50" s="33"/>
      <c r="L50" s="33"/>
      <c r="M50" s="33"/>
      <c r="N50" s="33"/>
      <c r="O50" s="33"/>
      <c r="P50" s="33"/>
      <c r="Q50" s="33"/>
      <c r="R50" s="33"/>
      <c r="S50" s="33"/>
      <c r="T50" s="33"/>
      <c r="V50" s="33"/>
    </row>
    <row r="51" spans="1:22" s="5" customFormat="1" ht="19.5" customHeight="1">
      <c r="A51" s="5" t="s">
        <v>286</v>
      </c>
      <c r="D51" s="34"/>
      <c r="E51" s="34"/>
      <c r="F51" s="34"/>
      <c r="G51" s="34"/>
      <c r="H51" s="34"/>
      <c r="I51" s="34"/>
      <c r="J51" s="34"/>
      <c r="K51" s="35"/>
      <c r="L51" s="35"/>
      <c r="M51" s="35"/>
      <c r="N51" s="35"/>
      <c r="O51" s="35"/>
      <c r="P51" s="35"/>
      <c r="Q51" s="35"/>
      <c r="R51" s="35"/>
      <c r="S51" s="35"/>
      <c r="T51" s="35"/>
      <c r="V51" s="35"/>
    </row>
    <row r="52" spans="3:22" s="5" customFormat="1" ht="19.5" customHeight="1">
      <c r="C52" s="5" t="s">
        <v>184</v>
      </c>
      <c r="D52" s="34"/>
      <c r="E52" s="34">
        <v>167.75</v>
      </c>
      <c r="F52" s="34">
        <v>220.8</v>
      </c>
      <c r="G52" s="34">
        <v>224.85</v>
      </c>
      <c r="H52" s="34">
        <v>221.65</v>
      </c>
      <c r="I52" s="34">
        <v>303.05</v>
      </c>
      <c r="J52" s="34">
        <v>384.25</v>
      </c>
      <c r="K52" s="35">
        <v>441.35</v>
      </c>
      <c r="L52" s="35">
        <v>498.95</v>
      </c>
      <c r="M52" s="40">
        <v>618.15</v>
      </c>
      <c r="N52" s="40">
        <v>563.2</v>
      </c>
      <c r="O52" s="40">
        <v>661.65</v>
      </c>
      <c r="P52" s="40">
        <v>765.5</v>
      </c>
      <c r="Q52" s="40">
        <v>730.2</v>
      </c>
      <c r="R52" s="40">
        <v>45.1</v>
      </c>
      <c r="S52" s="40">
        <v>192.05</v>
      </c>
      <c r="T52" s="40">
        <v>135.4</v>
      </c>
      <c r="V52" s="40">
        <v>1.63</v>
      </c>
    </row>
    <row r="53" spans="1:22" ht="17.25" customHeight="1" thickBot="1">
      <c r="A53" s="5"/>
      <c r="B53" s="5"/>
      <c r="C53" s="5" t="s">
        <v>185</v>
      </c>
      <c r="D53" s="34">
        <v>132.17</v>
      </c>
      <c r="E53" s="34">
        <v>156.05</v>
      </c>
      <c r="F53" s="34">
        <v>194.75</v>
      </c>
      <c r="G53" s="34">
        <v>206.75</v>
      </c>
      <c r="H53" s="34">
        <v>204.7</v>
      </c>
      <c r="I53" s="34">
        <v>280.3</v>
      </c>
      <c r="J53" s="34">
        <v>355.1</v>
      </c>
      <c r="K53" s="35">
        <v>412.3</v>
      </c>
      <c r="L53" s="35">
        <v>484.05</v>
      </c>
      <c r="M53" s="40">
        <v>618.15</v>
      </c>
      <c r="N53" s="40">
        <v>563.2</v>
      </c>
      <c r="O53" s="40">
        <v>661.65</v>
      </c>
      <c r="P53" s="40">
        <v>759.45</v>
      </c>
      <c r="Q53" s="40">
        <v>710.75</v>
      </c>
      <c r="R53" s="40">
        <v>43.75</v>
      </c>
      <c r="S53" s="40">
        <v>186.8</v>
      </c>
      <c r="T53" s="40">
        <v>132.65</v>
      </c>
      <c r="U53" s="5"/>
      <c r="V53" s="40">
        <v>1.6</v>
      </c>
    </row>
    <row r="54" spans="1:22" ht="15" thickBot="1">
      <c r="A54" s="41" t="s">
        <v>288</v>
      </c>
      <c r="B54" s="41"/>
      <c r="C54" s="41"/>
      <c r="D54" s="42">
        <v>50</v>
      </c>
      <c r="E54" s="42">
        <v>50</v>
      </c>
      <c r="F54" s="42">
        <v>55</v>
      </c>
      <c r="G54" s="42">
        <v>57.5</v>
      </c>
      <c r="H54" s="42">
        <v>55</v>
      </c>
      <c r="I54" s="42">
        <v>55</v>
      </c>
      <c r="J54" s="42">
        <v>57.5</v>
      </c>
      <c r="K54" s="43">
        <v>60</v>
      </c>
      <c r="L54" s="43">
        <v>70</v>
      </c>
      <c r="M54" s="44">
        <v>75</v>
      </c>
      <c r="N54" s="44">
        <v>100</v>
      </c>
      <c r="O54" s="44">
        <v>110</v>
      </c>
      <c r="P54" s="44">
        <v>125</v>
      </c>
      <c r="Q54" s="44">
        <v>155</v>
      </c>
      <c r="R54" s="44">
        <v>175</v>
      </c>
      <c r="S54" s="44">
        <v>157.5</v>
      </c>
      <c r="T54" s="44">
        <v>165</v>
      </c>
      <c r="U54" s="5"/>
      <c r="V54" s="44">
        <v>1.99</v>
      </c>
    </row>
    <row r="55" spans="3:22" ht="13.5">
      <c r="C55" s="119" t="s">
        <v>182</v>
      </c>
      <c r="D55" s="142"/>
      <c r="E55" s="142"/>
      <c r="F55" s="142"/>
      <c r="G55" s="141"/>
      <c r="H55" s="141"/>
      <c r="I55" s="141"/>
      <c r="J55" s="141"/>
      <c r="K55" s="141"/>
      <c r="L55" s="141"/>
      <c r="M55" s="141"/>
      <c r="N55" s="141"/>
      <c r="O55" s="141"/>
      <c r="P55" s="141"/>
      <c r="Q55" s="141"/>
      <c r="R55" s="141"/>
      <c r="S55" s="141"/>
      <c r="T55" s="141"/>
      <c r="V55" s="141"/>
    </row>
    <row r="56" spans="4:22" ht="13.5">
      <c r="D56" s="141"/>
      <c r="E56" s="141"/>
      <c r="F56" s="141"/>
      <c r="G56" s="141"/>
      <c r="H56" s="141"/>
      <c r="I56" s="141"/>
      <c r="J56" s="141"/>
      <c r="K56" s="141"/>
      <c r="L56" s="141"/>
      <c r="M56" s="141"/>
      <c r="N56" s="141"/>
      <c r="O56" s="141"/>
      <c r="P56" s="141"/>
      <c r="Q56" s="141"/>
      <c r="R56" s="141"/>
      <c r="S56" s="141"/>
      <c r="T56" s="141"/>
      <c r="V56" s="141"/>
    </row>
    <row r="57" spans="4:22" ht="13.5">
      <c r="D57" s="141"/>
      <c r="E57" s="141"/>
      <c r="F57" s="141"/>
      <c r="G57" s="141"/>
      <c r="H57" s="141"/>
      <c r="I57" s="141"/>
      <c r="J57" s="141"/>
      <c r="K57" s="141"/>
      <c r="L57" s="141"/>
      <c r="M57" s="141"/>
      <c r="N57" s="141"/>
      <c r="O57" s="141"/>
      <c r="P57" s="141"/>
      <c r="Q57" s="141"/>
      <c r="R57" s="141"/>
      <c r="S57" s="141"/>
      <c r="T57" s="141"/>
      <c r="V57" s="141"/>
    </row>
    <row r="58" spans="4:22" ht="13.5">
      <c r="D58" s="141"/>
      <c r="E58" s="141"/>
      <c r="F58" s="141"/>
      <c r="G58" s="141"/>
      <c r="H58" s="141"/>
      <c r="I58" s="141"/>
      <c r="J58" s="141"/>
      <c r="K58" s="141"/>
      <c r="L58" s="141"/>
      <c r="M58" s="141"/>
      <c r="N58" s="141"/>
      <c r="O58" s="141"/>
      <c r="P58" s="141"/>
      <c r="Q58" s="141"/>
      <c r="R58" s="141"/>
      <c r="S58" s="141"/>
      <c r="T58" s="141"/>
      <c r="V58" s="141"/>
    </row>
    <row r="59" spans="4:22" ht="13.5">
      <c r="D59" s="141"/>
      <c r="E59" s="141"/>
      <c r="F59" s="141"/>
      <c r="G59" s="141"/>
      <c r="H59" s="141"/>
      <c r="I59" s="141"/>
      <c r="J59" s="141"/>
      <c r="K59" s="141"/>
      <c r="L59" s="141"/>
      <c r="M59" s="141"/>
      <c r="N59" s="141"/>
      <c r="O59" s="141"/>
      <c r="P59" s="141"/>
      <c r="Q59" s="141"/>
      <c r="R59" s="141"/>
      <c r="S59" s="141"/>
      <c r="T59" s="141"/>
      <c r="V59" s="141"/>
    </row>
    <row r="60" spans="4:22" ht="13.5">
      <c r="D60" s="141"/>
      <c r="E60" s="141"/>
      <c r="F60" s="141"/>
      <c r="G60" s="141"/>
      <c r="H60" s="141"/>
      <c r="I60" s="141"/>
      <c r="J60" s="141"/>
      <c r="K60" s="141"/>
      <c r="L60" s="141"/>
      <c r="M60" s="141"/>
      <c r="N60" s="141"/>
      <c r="O60" s="141"/>
      <c r="P60" s="141"/>
      <c r="Q60" s="141"/>
      <c r="R60" s="141"/>
      <c r="S60" s="141"/>
      <c r="T60" s="141"/>
      <c r="V60" s="141"/>
    </row>
  </sheetData>
  <sheetProtection password="E59C" sheet="1" objects="1" scenarios="1"/>
  <printOptions horizontalCentered="1"/>
  <pageMargins left="0.7874015748031497" right="0.7874015748031497" top="0.7874015748031497" bottom="0.7874015748031497" header="0.5118110236220472" footer="0.5118110236220472"/>
  <pageSetup fitToHeight="0" fitToWidth="1" horizontalDpi="400" verticalDpi="400" orientation="portrait" paperSize="9" scale="40" r:id="rId1"/>
  <headerFooter alignWithMargins="0">
    <oddFooter>&amp;C&amp;10p.3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U62"/>
  <sheetViews>
    <sheetView showGridLines="0" zoomScale="75" zoomScaleNormal="75" workbookViewId="0" topLeftCell="A2">
      <pane xSplit="4" ySplit="5" topLeftCell="S7" activePane="bottomRight" state="frozen"/>
      <selection pane="topLeft" activeCell="W45" sqref="W45"/>
      <selection pane="topRight" activeCell="W45" sqref="W45"/>
      <selection pane="bottomLeft" activeCell="W45" sqref="W45"/>
      <selection pane="bottomRight" activeCell="R13" sqref="R13"/>
    </sheetView>
  </sheetViews>
  <sheetFormatPr defaultColWidth="9.00390625" defaultRowHeight="13.5"/>
  <cols>
    <col min="1" max="3" width="2.625" style="119" customWidth="1"/>
    <col min="4" max="4" width="64.50390625" style="119" customWidth="1"/>
    <col min="5" max="21" width="13.625" style="119" customWidth="1"/>
    <col min="22" max="22" width="8.875" style="119" customWidth="1"/>
    <col min="23" max="23" width="9.50390625" style="119" bestFit="1" customWidth="1"/>
    <col min="24" max="16384" width="8.875" style="119" customWidth="1"/>
  </cols>
  <sheetData>
    <row r="1" s="124" customFormat="1" ht="26.25" customHeight="1"/>
    <row r="2" s="2" customFormat="1" ht="21">
      <c r="A2" s="1" t="s">
        <v>104</v>
      </c>
    </row>
    <row r="4" spans="1:21" ht="13.5">
      <c r="A4" s="3" t="s">
        <v>161</v>
      </c>
      <c r="B4" s="118"/>
      <c r="C4" s="118"/>
      <c r="D4" s="118"/>
      <c r="E4" s="118"/>
      <c r="F4" s="118"/>
      <c r="G4" s="118"/>
      <c r="H4" s="118"/>
      <c r="I4" s="118"/>
      <c r="J4" s="118"/>
      <c r="K4" s="118"/>
      <c r="L4" s="118"/>
      <c r="M4" s="118"/>
      <c r="N4" s="118"/>
      <c r="O4" s="118"/>
      <c r="P4" s="118"/>
      <c r="Q4" s="118"/>
      <c r="R4" s="118"/>
      <c r="S4" s="118"/>
      <c r="T4" s="118"/>
      <c r="U4" s="118"/>
    </row>
    <row r="5" spans="1:21" ht="13.5">
      <c r="A5" s="4" t="s">
        <v>163</v>
      </c>
      <c r="K5" s="121"/>
      <c r="L5" s="121"/>
      <c r="M5" s="121"/>
      <c r="N5" s="121"/>
      <c r="O5" s="121"/>
      <c r="P5" s="121"/>
      <c r="Q5" s="121"/>
      <c r="R5" s="121"/>
      <c r="S5" s="121"/>
      <c r="T5" s="121"/>
      <c r="U5" s="121" t="s">
        <v>164</v>
      </c>
    </row>
    <row r="6" spans="1:21" s="5" customFormat="1" ht="19.5" customHeight="1">
      <c r="A6" s="18"/>
      <c r="B6" s="18"/>
      <c r="C6" s="18"/>
      <c r="D6" s="18"/>
      <c r="E6" s="123" t="s">
        <v>142</v>
      </c>
      <c r="F6" s="123" t="s">
        <v>143</v>
      </c>
      <c r="G6" s="123" t="s">
        <v>144</v>
      </c>
      <c r="H6" s="123" t="s">
        <v>145</v>
      </c>
      <c r="I6" s="123" t="s">
        <v>146</v>
      </c>
      <c r="J6" s="123" t="s">
        <v>175</v>
      </c>
      <c r="K6" s="123" t="s">
        <v>148</v>
      </c>
      <c r="L6" s="123" t="s">
        <v>149</v>
      </c>
      <c r="M6" s="123" t="s">
        <v>210</v>
      </c>
      <c r="N6" s="123" t="s">
        <v>211</v>
      </c>
      <c r="O6" s="123" t="s">
        <v>212</v>
      </c>
      <c r="P6" s="123" t="s">
        <v>213</v>
      </c>
      <c r="Q6" s="123" t="s">
        <v>153</v>
      </c>
      <c r="R6" s="123" t="s">
        <v>154</v>
      </c>
      <c r="S6" s="123" t="s">
        <v>155</v>
      </c>
      <c r="T6" s="123" t="s">
        <v>289</v>
      </c>
      <c r="U6" s="123" t="s">
        <v>157</v>
      </c>
    </row>
    <row r="7" spans="1:21" s="5" customFormat="1" ht="19.5" customHeight="1">
      <c r="A7" s="25" t="s">
        <v>290</v>
      </c>
      <c r="B7" s="25"/>
      <c r="C7" s="25"/>
      <c r="D7" s="11"/>
      <c r="E7" s="45"/>
      <c r="F7" s="45"/>
      <c r="G7" s="45"/>
      <c r="H7" s="45"/>
      <c r="I7" s="45"/>
      <c r="J7" s="45"/>
      <c r="K7" s="45"/>
      <c r="L7" s="46"/>
      <c r="M7" s="46"/>
      <c r="N7" s="46"/>
      <c r="O7" s="46"/>
      <c r="P7" s="46"/>
      <c r="Q7" s="46"/>
      <c r="R7" s="46"/>
      <c r="S7" s="46"/>
      <c r="T7" s="46"/>
      <c r="U7" s="46"/>
    </row>
    <row r="8" spans="1:21" s="5" customFormat="1" ht="19.5" customHeight="1">
      <c r="A8" s="25"/>
      <c r="B8" s="25"/>
      <c r="C8" s="25" t="s">
        <v>291</v>
      </c>
      <c r="D8" s="11"/>
      <c r="E8" s="12">
        <v>18593</v>
      </c>
      <c r="F8" s="12">
        <v>21869</v>
      </c>
      <c r="G8" s="12">
        <v>28922</v>
      </c>
      <c r="H8" s="12">
        <v>30131</v>
      </c>
      <c r="I8" s="12">
        <v>30655</v>
      </c>
      <c r="J8" s="12">
        <v>41928</v>
      </c>
      <c r="K8" s="12">
        <v>53228</v>
      </c>
      <c r="L8" s="13">
        <v>61614</v>
      </c>
      <c r="M8" s="13">
        <v>72513</v>
      </c>
      <c r="N8" s="13">
        <v>91766</v>
      </c>
      <c r="O8" s="13">
        <v>83143</v>
      </c>
      <c r="P8" s="13">
        <v>97057</v>
      </c>
      <c r="Q8" s="13">
        <v>111724</v>
      </c>
      <c r="R8" s="13">
        <v>112520</v>
      </c>
      <c r="S8" s="13">
        <v>8852</v>
      </c>
      <c r="T8" s="13">
        <v>29852</v>
      </c>
      <c r="U8" s="13">
        <v>22757</v>
      </c>
    </row>
    <row r="9" spans="1:21" s="5" customFormat="1" ht="19.5" customHeight="1">
      <c r="A9" s="25"/>
      <c r="B9" s="25"/>
      <c r="C9" s="143" t="s">
        <v>292</v>
      </c>
      <c r="D9" s="11"/>
      <c r="E9" s="12"/>
      <c r="F9" s="12"/>
      <c r="G9" s="12"/>
      <c r="H9" s="12"/>
      <c r="I9" s="12"/>
      <c r="J9" s="12"/>
      <c r="K9" s="12"/>
      <c r="L9" s="13"/>
      <c r="M9" s="13">
        <v>-866</v>
      </c>
      <c r="N9" s="13">
        <v>-2717</v>
      </c>
      <c r="O9" s="13">
        <v>-2606</v>
      </c>
      <c r="P9" s="13">
        <v>-2035</v>
      </c>
      <c r="Q9" s="13">
        <v>-5500</v>
      </c>
      <c r="R9" s="28" t="s">
        <v>293</v>
      </c>
      <c r="S9" s="28" t="s">
        <v>293</v>
      </c>
      <c r="T9" s="28" t="s">
        <v>293</v>
      </c>
      <c r="U9" s="28" t="s">
        <v>293</v>
      </c>
    </row>
    <row r="10" spans="1:21" s="5" customFormat="1" ht="19.5" customHeight="1">
      <c r="A10" s="25"/>
      <c r="B10" s="25" t="s">
        <v>294</v>
      </c>
      <c r="C10" s="25"/>
      <c r="D10" s="11"/>
      <c r="E10" s="12"/>
      <c r="F10" s="12"/>
      <c r="G10" s="12"/>
      <c r="H10" s="12"/>
      <c r="I10" s="12"/>
      <c r="J10" s="12"/>
      <c r="K10" s="12"/>
      <c r="L10" s="13"/>
      <c r="M10" s="13">
        <v>71647</v>
      </c>
      <c r="N10" s="13">
        <v>89049</v>
      </c>
      <c r="O10" s="13">
        <v>80537</v>
      </c>
      <c r="P10" s="13">
        <v>95022</v>
      </c>
      <c r="Q10" s="13">
        <v>106224</v>
      </c>
      <c r="R10" s="13">
        <f>R8</f>
        <v>112520</v>
      </c>
      <c r="S10" s="13">
        <f>S8</f>
        <v>8852</v>
      </c>
      <c r="T10" s="13">
        <f>T8</f>
        <v>29852</v>
      </c>
      <c r="U10" s="13">
        <f>U8</f>
        <v>22757</v>
      </c>
    </row>
    <row r="11" spans="1:21" s="5" customFormat="1" ht="19.5" customHeight="1">
      <c r="A11" s="25"/>
      <c r="B11" s="144" t="s">
        <v>295</v>
      </c>
      <c r="C11" s="25"/>
      <c r="D11" s="25"/>
      <c r="E11" s="45"/>
      <c r="F11" s="45"/>
      <c r="G11" s="45"/>
      <c r="H11" s="45"/>
      <c r="I11" s="45"/>
      <c r="J11" s="45"/>
      <c r="K11" s="45"/>
      <c r="L11" s="46"/>
      <c r="M11" s="46"/>
      <c r="N11" s="46"/>
      <c r="O11" s="46"/>
      <c r="P11" s="46"/>
      <c r="Q11" s="46"/>
      <c r="R11" s="46"/>
      <c r="S11" s="46"/>
      <c r="T11" s="46"/>
      <c r="U11" s="46"/>
    </row>
    <row r="12" spans="1:21" s="5" customFormat="1" ht="19.5" customHeight="1">
      <c r="A12" s="25"/>
      <c r="B12" s="25"/>
      <c r="C12" s="25"/>
      <c r="D12" s="25" t="s">
        <v>296</v>
      </c>
      <c r="E12" s="29">
        <v>44960</v>
      </c>
      <c r="F12" s="29">
        <v>46430</v>
      </c>
      <c r="G12" s="29">
        <v>51000</v>
      </c>
      <c r="H12" s="29">
        <v>61971</v>
      </c>
      <c r="I12" s="29">
        <v>67456</v>
      </c>
      <c r="J12" s="29">
        <v>61946</v>
      </c>
      <c r="K12" s="29">
        <v>62142</v>
      </c>
      <c r="L12" s="30">
        <v>73782</v>
      </c>
      <c r="M12" s="30">
        <v>76476</v>
      </c>
      <c r="N12" s="30">
        <v>76897</v>
      </c>
      <c r="O12" s="30">
        <v>78120</v>
      </c>
      <c r="P12" s="30">
        <v>84089</v>
      </c>
      <c r="Q12" s="30">
        <v>89632</v>
      </c>
      <c r="R12" s="30">
        <v>95788</v>
      </c>
      <c r="S12" s="30">
        <v>101817</v>
      </c>
      <c r="T12" s="30">
        <v>98941</v>
      </c>
      <c r="U12" s="30">
        <v>93400</v>
      </c>
    </row>
    <row r="13" spans="1:21" s="5" customFormat="1" ht="19.5" customHeight="1">
      <c r="A13" s="25"/>
      <c r="B13" s="25"/>
      <c r="C13" s="25"/>
      <c r="D13" s="25" t="s">
        <v>297</v>
      </c>
      <c r="E13" s="27">
        <v>-2092</v>
      </c>
      <c r="F13" s="27">
        <v>116</v>
      </c>
      <c r="G13" s="27">
        <v>-3297</v>
      </c>
      <c r="H13" s="27">
        <v>-2300</v>
      </c>
      <c r="I13" s="27">
        <v>-2936</v>
      </c>
      <c r="J13" s="27">
        <v>-846</v>
      </c>
      <c r="K13" s="27">
        <v>-1056</v>
      </c>
      <c r="L13" s="28">
        <v>-1260</v>
      </c>
      <c r="M13" s="28">
        <v>-1167</v>
      </c>
      <c r="N13" s="28">
        <v>-1001</v>
      </c>
      <c r="O13" s="28">
        <v>-1966</v>
      </c>
      <c r="P13" s="28">
        <v>-1431</v>
      </c>
      <c r="Q13" s="28">
        <v>-711</v>
      </c>
      <c r="R13" s="28">
        <v>-622</v>
      </c>
      <c r="S13" s="28">
        <v>117</v>
      </c>
      <c r="T13" s="28">
        <v>-6</v>
      </c>
      <c r="U13" s="28">
        <v>22</v>
      </c>
    </row>
    <row r="14" spans="1:21" s="5" customFormat="1" ht="19.5" customHeight="1">
      <c r="A14" s="25"/>
      <c r="B14" s="25"/>
      <c r="C14" s="25"/>
      <c r="D14" s="25" t="s">
        <v>298</v>
      </c>
      <c r="E14" s="27">
        <v>3321</v>
      </c>
      <c r="F14" s="27">
        <v>-3221</v>
      </c>
      <c r="G14" s="27">
        <v>-6808</v>
      </c>
      <c r="H14" s="27">
        <v>-1898</v>
      </c>
      <c r="I14" s="27">
        <v>-3497</v>
      </c>
      <c r="J14" s="27">
        <v>-18053</v>
      </c>
      <c r="K14" s="27">
        <v>-9994</v>
      </c>
      <c r="L14" s="28">
        <v>-1218</v>
      </c>
      <c r="M14" s="28">
        <v>-11973</v>
      </c>
      <c r="N14" s="28">
        <v>1469</v>
      </c>
      <c r="O14" s="28">
        <v>9561</v>
      </c>
      <c r="P14" s="28">
        <v>-4692</v>
      </c>
      <c r="Q14" s="28">
        <v>-2197</v>
      </c>
      <c r="R14" s="28">
        <v>4970</v>
      </c>
      <c r="S14" s="28">
        <v>-5163</v>
      </c>
      <c r="T14" s="28">
        <v>183</v>
      </c>
      <c r="U14" s="28">
        <v>956</v>
      </c>
    </row>
    <row r="15" spans="1:21" s="5" customFormat="1" ht="19.5" customHeight="1">
      <c r="A15" s="25"/>
      <c r="B15" s="25"/>
      <c r="C15" s="25"/>
      <c r="D15" s="25" t="s">
        <v>299</v>
      </c>
      <c r="E15" s="27">
        <v>1415</v>
      </c>
      <c r="F15" s="27">
        <v>200</v>
      </c>
      <c r="G15" s="27">
        <v>1615</v>
      </c>
      <c r="H15" s="27">
        <v>1432</v>
      </c>
      <c r="I15" s="27">
        <v>2285</v>
      </c>
      <c r="J15" s="27">
        <v>207</v>
      </c>
      <c r="K15" s="27">
        <v>2223</v>
      </c>
      <c r="L15" s="28">
        <v>1665</v>
      </c>
      <c r="M15" s="28">
        <v>1953</v>
      </c>
      <c r="N15" s="28">
        <v>2035</v>
      </c>
      <c r="O15" s="28">
        <v>4056</v>
      </c>
      <c r="P15" s="28">
        <v>920</v>
      </c>
      <c r="Q15" s="28">
        <v>3722</v>
      </c>
      <c r="R15" s="28">
        <v>2174</v>
      </c>
      <c r="S15" s="28">
        <v>1885</v>
      </c>
      <c r="T15" s="28">
        <v>2586</v>
      </c>
      <c r="U15" s="28">
        <v>1507</v>
      </c>
    </row>
    <row r="16" spans="1:21" s="5" customFormat="1" ht="19.5" customHeight="1">
      <c r="A16" s="25"/>
      <c r="B16" s="25"/>
      <c r="C16" s="25"/>
      <c r="D16" s="25" t="s">
        <v>300</v>
      </c>
      <c r="E16" s="28" t="s">
        <v>293</v>
      </c>
      <c r="F16" s="28" t="s">
        <v>293</v>
      </c>
      <c r="G16" s="28" t="s">
        <v>293</v>
      </c>
      <c r="H16" s="28" t="s">
        <v>293</v>
      </c>
      <c r="I16" s="28" t="s">
        <v>293</v>
      </c>
      <c r="J16" s="28" t="s">
        <v>293</v>
      </c>
      <c r="K16" s="28" t="s">
        <v>293</v>
      </c>
      <c r="L16" s="28" t="s">
        <v>293</v>
      </c>
      <c r="M16" s="28" t="s">
        <v>293</v>
      </c>
      <c r="N16" s="28" t="s">
        <v>293</v>
      </c>
      <c r="O16" s="28" t="s">
        <v>293</v>
      </c>
      <c r="P16" s="28" t="s">
        <v>293</v>
      </c>
      <c r="Q16" s="28">
        <v>270</v>
      </c>
      <c r="R16" s="28">
        <v>142</v>
      </c>
      <c r="S16" s="28">
        <v>26837</v>
      </c>
      <c r="T16" s="28">
        <v>169</v>
      </c>
      <c r="U16" s="28">
        <v>1844</v>
      </c>
    </row>
    <row r="17" spans="1:21" s="5" customFormat="1" ht="19.5" customHeight="1">
      <c r="A17" s="25"/>
      <c r="B17" s="25"/>
      <c r="C17" s="25"/>
      <c r="D17" s="25" t="s">
        <v>301</v>
      </c>
      <c r="E17" s="27">
        <v>1092</v>
      </c>
      <c r="F17" s="27">
        <v>2054</v>
      </c>
      <c r="G17" s="27">
        <v>6244</v>
      </c>
      <c r="H17" s="27">
        <v>278</v>
      </c>
      <c r="I17" s="27">
        <v>7198</v>
      </c>
      <c r="J17" s="27">
        <v>8618</v>
      </c>
      <c r="K17" s="27">
        <v>1667</v>
      </c>
      <c r="L17" s="28">
        <v>8374</v>
      </c>
      <c r="M17" s="28">
        <v>7807</v>
      </c>
      <c r="N17" s="28">
        <v>-621</v>
      </c>
      <c r="O17" s="28">
        <v>4306</v>
      </c>
      <c r="P17" s="28">
        <v>3340</v>
      </c>
      <c r="Q17" s="28">
        <v>-773</v>
      </c>
      <c r="R17" s="28">
        <v>-320</v>
      </c>
      <c r="S17" s="28">
        <v>2031</v>
      </c>
      <c r="T17" s="28">
        <v>-2677</v>
      </c>
      <c r="U17" s="28">
        <v>-971</v>
      </c>
    </row>
    <row r="18" spans="1:21" s="5" customFormat="1" ht="19.5" customHeight="1">
      <c r="A18" s="25"/>
      <c r="B18" s="25"/>
      <c r="C18" s="25"/>
      <c r="D18" s="25" t="s">
        <v>214</v>
      </c>
      <c r="E18" s="28" t="s">
        <v>293</v>
      </c>
      <c r="F18" s="28" t="s">
        <v>293</v>
      </c>
      <c r="G18" s="27">
        <v>6510</v>
      </c>
      <c r="H18" s="27">
        <v>5037</v>
      </c>
      <c r="I18" s="28" t="s">
        <v>293</v>
      </c>
      <c r="J18" s="28" t="s">
        <v>293</v>
      </c>
      <c r="K18" s="28" t="s">
        <v>293</v>
      </c>
      <c r="L18" s="28" t="s">
        <v>293</v>
      </c>
      <c r="M18" s="28" t="s">
        <v>293</v>
      </c>
      <c r="N18" s="28" t="s">
        <v>293</v>
      </c>
      <c r="O18" s="28" t="s">
        <v>293</v>
      </c>
      <c r="P18" s="28" t="s">
        <v>293</v>
      </c>
      <c r="Q18" s="28" t="s">
        <v>293</v>
      </c>
      <c r="R18" s="28" t="s">
        <v>293</v>
      </c>
      <c r="S18" s="28" t="s">
        <v>293</v>
      </c>
      <c r="T18" s="28" t="s">
        <v>293</v>
      </c>
      <c r="U18" s="28" t="s">
        <v>293</v>
      </c>
    </row>
    <row r="19" spans="1:21" s="5" customFormat="1" ht="19.5" customHeight="1">
      <c r="A19" s="25"/>
      <c r="B19" s="25"/>
      <c r="C19" s="25"/>
      <c r="D19" s="25" t="s">
        <v>302</v>
      </c>
      <c r="E19" s="28" t="s">
        <v>293</v>
      </c>
      <c r="F19" s="28" t="s">
        <v>293</v>
      </c>
      <c r="G19" s="28" t="s">
        <v>293</v>
      </c>
      <c r="H19" s="28" t="s">
        <v>293</v>
      </c>
      <c r="I19" s="28" t="s">
        <v>293</v>
      </c>
      <c r="J19" s="28" t="s">
        <v>293</v>
      </c>
      <c r="K19" s="28" t="s">
        <v>293</v>
      </c>
      <c r="L19" s="28" t="s">
        <v>293</v>
      </c>
      <c r="M19" s="28" t="s">
        <v>293</v>
      </c>
      <c r="N19" s="28">
        <v>-7373</v>
      </c>
      <c r="O19" s="28" t="s">
        <v>293</v>
      </c>
      <c r="P19" s="28" t="s">
        <v>293</v>
      </c>
      <c r="Q19" s="28" t="s">
        <v>293</v>
      </c>
      <c r="R19" s="28" t="s">
        <v>293</v>
      </c>
      <c r="S19" s="28" t="s">
        <v>293</v>
      </c>
      <c r="T19" s="28" t="s">
        <v>293</v>
      </c>
      <c r="U19" s="28" t="s">
        <v>293</v>
      </c>
    </row>
    <row r="20" spans="1:21" s="5" customFormat="1" ht="19.5" customHeight="1">
      <c r="A20" s="25"/>
      <c r="B20" s="25"/>
      <c r="C20" s="25" t="s">
        <v>303</v>
      </c>
      <c r="D20" s="25"/>
      <c r="E20" s="27"/>
      <c r="F20" s="27"/>
      <c r="G20" s="27"/>
      <c r="H20" s="27"/>
      <c r="I20" s="27"/>
      <c r="J20" s="27"/>
      <c r="K20" s="27"/>
      <c r="L20" s="28"/>
      <c r="M20" s="28"/>
      <c r="N20" s="28"/>
      <c r="O20" s="28"/>
      <c r="P20" s="28"/>
      <c r="Q20" s="28"/>
      <c r="R20" s="28"/>
      <c r="S20" s="28"/>
      <c r="T20" s="28"/>
      <c r="U20" s="28"/>
    </row>
    <row r="21" spans="1:21" s="5" customFormat="1" ht="19.5" customHeight="1">
      <c r="A21" s="25"/>
      <c r="B21" s="25"/>
      <c r="C21" s="25"/>
      <c r="D21" s="25" t="s">
        <v>304</v>
      </c>
      <c r="E21" s="27">
        <v>-11827</v>
      </c>
      <c r="F21" s="27">
        <v>-10745</v>
      </c>
      <c r="G21" s="27">
        <v>11754</v>
      </c>
      <c r="H21" s="27">
        <v>-8168</v>
      </c>
      <c r="I21" s="27">
        <v>5818</v>
      </c>
      <c r="J21" s="27">
        <v>-7794</v>
      </c>
      <c r="K21" s="27">
        <v>-32476</v>
      </c>
      <c r="L21" s="28">
        <v>-20006</v>
      </c>
      <c r="M21" s="28">
        <v>22202</v>
      </c>
      <c r="N21" s="28">
        <v>-11325</v>
      </c>
      <c r="O21" s="28">
        <v>-26418</v>
      </c>
      <c r="P21" s="28">
        <v>13411</v>
      </c>
      <c r="Q21" s="28">
        <v>-15919</v>
      </c>
      <c r="R21" s="28">
        <v>-16567</v>
      </c>
      <c r="S21" s="28">
        <v>37913</v>
      </c>
      <c r="T21" s="28">
        <v>5475</v>
      </c>
      <c r="U21" s="28">
        <v>1865</v>
      </c>
    </row>
    <row r="22" spans="1:21" s="5" customFormat="1" ht="19.5" customHeight="1">
      <c r="A22" s="25"/>
      <c r="B22" s="25"/>
      <c r="C22" s="25"/>
      <c r="D22" s="25" t="s">
        <v>305</v>
      </c>
      <c r="E22" s="27">
        <v>-1478</v>
      </c>
      <c r="F22" s="27">
        <v>2050</v>
      </c>
      <c r="G22" s="27">
        <v>-10210</v>
      </c>
      <c r="H22" s="27">
        <v>-15387</v>
      </c>
      <c r="I22" s="27">
        <v>22038</v>
      </c>
      <c r="J22" s="27">
        <v>8502</v>
      </c>
      <c r="K22" s="27">
        <v>-7167</v>
      </c>
      <c r="L22" s="28">
        <v>21194</v>
      </c>
      <c r="M22" s="28">
        <v>14966</v>
      </c>
      <c r="N22" s="28">
        <v>-4317</v>
      </c>
      <c r="O22" s="28">
        <v>-12885</v>
      </c>
      <c r="P22" s="28">
        <v>3726</v>
      </c>
      <c r="Q22" s="28">
        <v>-1494</v>
      </c>
      <c r="R22" s="28">
        <v>129</v>
      </c>
      <c r="S22" s="28">
        <v>2836</v>
      </c>
      <c r="T22" s="28">
        <v>19599</v>
      </c>
      <c r="U22" s="28">
        <v>-11237</v>
      </c>
    </row>
    <row r="23" spans="1:21" s="5" customFormat="1" ht="19.5" customHeight="1">
      <c r="A23" s="25"/>
      <c r="B23" s="25"/>
      <c r="C23" s="25"/>
      <c r="D23" s="25" t="s">
        <v>306</v>
      </c>
      <c r="E23" s="27">
        <v>-23262</v>
      </c>
      <c r="F23" s="27">
        <v>-25252</v>
      </c>
      <c r="G23" s="27">
        <v>-15880</v>
      </c>
      <c r="H23" s="27">
        <v>-14025</v>
      </c>
      <c r="I23" s="27">
        <v>16921</v>
      </c>
      <c r="J23" s="27">
        <v>-22914</v>
      </c>
      <c r="K23" s="27">
        <v>-15127</v>
      </c>
      <c r="L23" s="28">
        <v>-13620</v>
      </c>
      <c r="M23" s="28">
        <v>-33109</v>
      </c>
      <c r="N23" s="28">
        <v>-32650</v>
      </c>
      <c r="O23" s="28">
        <v>-30294</v>
      </c>
      <c r="P23" s="28">
        <v>-30029</v>
      </c>
      <c r="Q23" s="28">
        <v>-28047</v>
      </c>
      <c r="R23" s="28">
        <v>-17183</v>
      </c>
      <c r="S23" s="28">
        <v>-3050</v>
      </c>
      <c r="T23" s="28">
        <v>23397</v>
      </c>
      <c r="U23" s="28">
        <v>13870</v>
      </c>
    </row>
    <row r="24" spans="1:21" s="5" customFormat="1" ht="19.5" customHeight="1">
      <c r="A24" s="25"/>
      <c r="B24" s="25"/>
      <c r="C24" s="25"/>
      <c r="D24" s="25" t="s">
        <v>307</v>
      </c>
      <c r="E24" s="27">
        <v>7226</v>
      </c>
      <c r="F24" s="27">
        <v>3043</v>
      </c>
      <c r="G24" s="27">
        <v>2441</v>
      </c>
      <c r="H24" s="27">
        <v>10479</v>
      </c>
      <c r="I24" s="27">
        <v>-29961</v>
      </c>
      <c r="J24" s="27">
        <v>23852</v>
      </c>
      <c r="K24" s="27">
        <v>16235</v>
      </c>
      <c r="L24" s="28">
        <v>-19535</v>
      </c>
      <c r="M24" s="28">
        <v>5721</v>
      </c>
      <c r="N24" s="28">
        <v>21158</v>
      </c>
      <c r="O24" s="28">
        <v>27364</v>
      </c>
      <c r="P24" s="28">
        <v>-4442</v>
      </c>
      <c r="Q24" s="28">
        <v>2199</v>
      </c>
      <c r="R24" s="28">
        <v>-7491</v>
      </c>
      <c r="S24" s="28">
        <v>-97372</v>
      </c>
      <c r="T24" s="28">
        <v>-10124</v>
      </c>
      <c r="U24" s="28">
        <v>-14048</v>
      </c>
    </row>
    <row r="25" spans="1:21" s="5" customFormat="1" ht="19.5" customHeight="1">
      <c r="A25" s="25"/>
      <c r="B25" s="25"/>
      <c r="C25" s="25"/>
      <c r="D25" s="145" t="s">
        <v>308</v>
      </c>
      <c r="E25" s="27">
        <v>-5236</v>
      </c>
      <c r="F25" s="27">
        <v>3428</v>
      </c>
      <c r="G25" s="27">
        <v>14518</v>
      </c>
      <c r="H25" s="27">
        <v>-18213</v>
      </c>
      <c r="I25" s="27">
        <v>-14433</v>
      </c>
      <c r="J25" s="27">
        <v>27620</v>
      </c>
      <c r="K25" s="27">
        <v>27310</v>
      </c>
      <c r="L25" s="28">
        <v>-13592</v>
      </c>
      <c r="M25" s="28">
        <v>11196</v>
      </c>
      <c r="N25" s="28">
        <v>-5695</v>
      </c>
      <c r="O25" s="28">
        <v>-13740</v>
      </c>
      <c r="P25" s="28">
        <v>2505</v>
      </c>
      <c r="Q25" s="28">
        <v>11175</v>
      </c>
      <c r="R25" s="28">
        <v>5216</v>
      </c>
      <c r="S25" s="28">
        <v>-14094</v>
      </c>
      <c r="T25" s="28">
        <v>15589</v>
      </c>
      <c r="U25" s="28">
        <v>14725</v>
      </c>
    </row>
    <row r="26" spans="1:21" s="5" customFormat="1" ht="19.5" customHeight="1">
      <c r="A26" s="25"/>
      <c r="B26" s="25"/>
      <c r="C26" s="25" t="s">
        <v>199</v>
      </c>
      <c r="D26" s="25"/>
      <c r="E26" s="27">
        <v>175</v>
      </c>
      <c r="F26" s="27">
        <v>1723</v>
      </c>
      <c r="G26" s="27">
        <v>-1175</v>
      </c>
      <c r="H26" s="27">
        <v>-1944</v>
      </c>
      <c r="I26" s="27">
        <v>5164</v>
      </c>
      <c r="J26" s="27">
        <v>12574</v>
      </c>
      <c r="K26" s="27">
        <v>5743</v>
      </c>
      <c r="L26" s="28">
        <v>7740</v>
      </c>
      <c r="M26" s="28">
        <v>17011</v>
      </c>
      <c r="N26" s="28">
        <v>23454</v>
      </c>
      <c r="O26" s="28">
        <v>10529</v>
      </c>
      <c r="P26" s="28">
        <v>11060</v>
      </c>
      <c r="Q26" s="28">
        <v>3216</v>
      </c>
      <c r="R26" s="28">
        <v>15607</v>
      </c>
      <c r="S26" s="28">
        <v>24879</v>
      </c>
      <c r="T26" s="28">
        <v>7719</v>
      </c>
      <c r="U26" s="28">
        <v>5360</v>
      </c>
    </row>
    <row r="27" spans="1:21" s="5" customFormat="1" ht="19.5" customHeight="1">
      <c r="A27" s="127"/>
      <c r="B27" s="127"/>
      <c r="C27" s="127"/>
      <c r="D27" s="127" t="s">
        <v>309</v>
      </c>
      <c r="E27" s="47">
        <f aca="true" t="shared" si="0" ref="E27:L27">SUM(E8:E26)</f>
        <v>32887</v>
      </c>
      <c r="F27" s="47">
        <f t="shared" si="0"/>
        <v>41695</v>
      </c>
      <c r="G27" s="47">
        <f t="shared" si="0"/>
        <v>85634</v>
      </c>
      <c r="H27" s="47">
        <f t="shared" si="0"/>
        <v>47393</v>
      </c>
      <c r="I27" s="47">
        <f t="shared" si="0"/>
        <v>106708</v>
      </c>
      <c r="J27" s="47">
        <f t="shared" si="0"/>
        <v>135640</v>
      </c>
      <c r="K27" s="47">
        <f t="shared" si="0"/>
        <v>102728</v>
      </c>
      <c r="L27" s="48">
        <f t="shared" si="0"/>
        <v>105138</v>
      </c>
      <c r="M27" s="48">
        <f aca="true" t="shared" si="1" ref="M27:U27">SUM(M10:M26)</f>
        <v>182730</v>
      </c>
      <c r="N27" s="48">
        <f t="shared" si="1"/>
        <v>151080</v>
      </c>
      <c r="O27" s="48">
        <f t="shared" si="1"/>
        <v>129170</v>
      </c>
      <c r="P27" s="48">
        <f t="shared" si="1"/>
        <v>173479</v>
      </c>
      <c r="Q27" s="48">
        <f t="shared" si="1"/>
        <v>167297</v>
      </c>
      <c r="R27" s="48">
        <f t="shared" si="1"/>
        <v>194363</v>
      </c>
      <c r="S27" s="48">
        <f t="shared" si="1"/>
        <v>87488</v>
      </c>
      <c r="T27" s="48">
        <f t="shared" si="1"/>
        <v>190703</v>
      </c>
      <c r="U27" s="48">
        <f t="shared" si="1"/>
        <v>130050</v>
      </c>
    </row>
    <row r="28" spans="1:21" s="5" customFormat="1" ht="19.5" customHeight="1">
      <c r="A28" s="8" t="s">
        <v>215</v>
      </c>
      <c r="B28" s="8"/>
      <c r="C28" s="8"/>
      <c r="D28" s="8"/>
      <c r="E28" s="6"/>
      <c r="F28" s="6"/>
      <c r="G28" s="6"/>
      <c r="H28" s="6"/>
      <c r="I28" s="6"/>
      <c r="J28" s="6"/>
      <c r="K28" s="6"/>
      <c r="L28" s="7"/>
      <c r="M28" s="7"/>
      <c r="N28" s="7"/>
      <c r="O28" s="7"/>
      <c r="P28" s="7"/>
      <c r="Q28" s="7"/>
      <c r="R28" s="7"/>
      <c r="S28" s="7"/>
      <c r="T28" s="7"/>
      <c r="U28" s="7"/>
    </row>
    <row r="29" spans="1:21" s="5" customFormat="1" ht="19.5" customHeight="1">
      <c r="A29" s="11"/>
      <c r="B29" s="11" t="s">
        <v>216</v>
      </c>
      <c r="C29" s="11"/>
      <c r="D29" s="11"/>
      <c r="E29" s="27">
        <v>954</v>
      </c>
      <c r="F29" s="27">
        <v>3447</v>
      </c>
      <c r="G29" s="27">
        <v>234</v>
      </c>
      <c r="H29" s="27">
        <v>866</v>
      </c>
      <c r="I29" s="27">
        <v>486</v>
      </c>
      <c r="J29" s="27">
        <v>2989</v>
      </c>
      <c r="K29" s="27">
        <v>1120</v>
      </c>
      <c r="L29" s="28">
        <v>756</v>
      </c>
      <c r="M29" s="28">
        <v>173</v>
      </c>
      <c r="N29" s="28">
        <v>189</v>
      </c>
      <c r="O29" s="28">
        <v>721</v>
      </c>
      <c r="P29" s="28">
        <v>3085</v>
      </c>
      <c r="Q29" s="28">
        <v>463</v>
      </c>
      <c r="R29" s="28">
        <v>1194</v>
      </c>
      <c r="S29" s="28">
        <v>454</v>
      </c>
      <c r="T29" s="28">
        <v>1591</v>
      </c>
      <c r="U29" s="28">
        <v>1387</v>
      </c>
    </row>
    <row r="30" spans="1:21" s="5" customFormat="1" ht="19.5" customHeight="1">
      <c r="A30" s="11"/>
      <c r="B30" s="11" t="s">
        <v>310</v>
      </c>
      <c r="C30" s="11"/>
      <c r="D30" s="11"/>
      <c r="E30" s="27">
        <v>-45437</v>
      </c>
      <c r="F30" s="27">
        <v>-48828</v>
      </c>
      <c r="G30" s="27">
        <v>-78302</v>
      </c>
      <c r="H30" s="27">
        <v>-93657</v>
      </c>
      <c r="I30" s="27">
        <v>-68990</v>
      </c>
      <c r="J30" s="27">
        <v>-56930</v>
      </c>
      <c r="K30" s="27">
        <v>-73040</v>
      </c>
      <c r="L30" s="28">
        <v>-75231</v>
      </c>
      <c r="M30" s="28">
        <v>-71976</v>
      </c>
      <c r="N30" s="28">
        <v>-75429</v>
      </c>
      <c r="O30" s="28">
        <v>-84074</v>
      </c>
      <c r="P30" s="28">
        <v>-101788</v>
      </c>
      <c r="Q30" s="28">
        <v>-85747</v>
      </c>
      <c r="R30" s="28">
        <v>-85205</v>
      </c>
      <c r="S30" s="28">
        <v>-96945</v>
      </c>
      <c r="T30" s="28">
        <v>-66979</v>
      </c>
      <c r="U30" s="28">
        <v>-66976</v>
      </c>
    </row>
    <row r="31" spans="1:21" s="5" customFormat="1" ht="19.5" customHeight="1">
      <c r="A31" s="11"/>
      <c r="B31" s="11" t="s">
        <v>311</v>
      </c>
      <c r="C31" s="11"/>
      <c r="D31" s="11"/>
      <c r="E31" s="27"/>
      <c r="F31" s="27"/>
      <c r="G31" s="27"/>
      <c r="H31" s="27"/>
      <c r="I31" s="27"/>
      <c r="J31" s="27"/>
      <c r="K31" s="27"/>
      <c r="L31" s="28"/>
      <c r="M31" s="28"/>
      <c r="N31" s="28"/>
      <c r="O31" s="28"/>
      <c r="P31" s="28"/>
      <c r="Q31" s="28"/>
      <c r="R31" s="28"/>
      <c r="S31" s="28">
        <v>-17769</v>
      </c>
      <c r="T31" s="28">
        <v>-13383</v>
      </c>
      <c r="U31" s="28">
        <v>-18806</v>
      </c>
    </row>
    <row r="32" spans="1:21" s="5" customFormat="1" ht="19.5" customHeight="1">
      <c r="A32" s="11"/>
      <c r="B32" s="11" t="s">
        <v>0</v>
      </c>
      <c r="C32" s="11"/>
      <c r="D32" s="11"/>
      <c r="E32" s="27">
        <v>-72943</v>
      </c>
      <c r="F32" s="27">
        <v>-38791</v>
      </c>
      <c r="G32" s="27">
        <v>-41300</v>
      </c>
      <c r="H32" s="27">
        <v>-23059</v>
      </c>
      <c r="I32" s="27">
        <v>-60883</v>
      </c>
      <c r="J32" s="27">
        <v>-54194</v>
      </c>
      <c r="K32" s="27">
        <v>-23395</v>
      </c>
      <c r="L32" s="28">
        <v>-10025</v>
      </c>
      <c r="M32" s="28">
        <v>-52219</v>
      </c>
      <c r="N32" s="28">
        <v>-35538</v>
      </c>
      <c r="O32" s="28">
        <v>-79431</v>
      </c>
      <c r="P32" s="28">
        <v>-138607</v>
      </c>
      <c r="Q32" s="28">
        <v>-97158</v>
      </c>
      <c r="R32" s="28">
        <v>-97958</v>
      </c>
      <c r="S32" s="28">
        <v>-1781</v>
      </c>
      <c r="T32" s="28">
        <v>-701</v>
      </c>
      <c r="U32" s="28">
        <v>-235</v>
      </c>
    </row>
    <row r="33" spans="1:21" s="5" customFormat="1" ht="19.5" customHeight="1">
      <c r="A33" s="11"/>
      <c r="B33" s="11" t="s">
        <v>1</v>
      </c>
      <c r="C33" s="11"/>
      <c r="D33" s="11"/>
      <c r="E33" s="27">
        <v>70329</v>
      </c>
      <c r="F33" s="27">
        <v>36310</v>
      </c>
      <c r="G33" s="27">
        <v>29502</v>
      </c>
      <c r="H33" s="27">
        <v>49240</v>
      </c>
      <c r="I33" s="27">
        <v>54777</v>
      </c>
      <c r="J33" s="27">
        <v>24534</v>
      </c>
      <c r="K33" s="27">
        <v>66778</v>
      </c>
      <c r="L33" s="28">
        <v>24568</v>
      </c>
      <c r="M33" s="28">
        <v>24513</v>
      </c>
      <c r="N33" s="28">
        <v>45464</v>
      </c>
      <c r="O33" s="28">
        <v>118120</v>
      </c>
      <c r="P33" s="28">
        <v>141620</v>
      </c>
      <c r="Q33" s="28">
        <v>96087</v>
      </c>
      <c r="R33" s="28">
        <v>100025</v>
      </c>
      <c r="S33" s="28">
        <v>243</v>
      </c>
      <c r="T33" s="28">
        <v>1027</v>
      </c>
      <c r="U33" s="28">
        <v>126</v>
      </c>
    </row>
    <row r="34" spans="1:21" s="5" customFormat="1" ht="19.5" customHeight="1">
      <c r="A34" s="11"/>
      <c r="B34" s="11" t="s">
        <v>2</v>
      </c>
      <c r="C34" s="11"/>
      <c r="D34" s="11"/>
      <c r="E34" s="27">
        <v>9839</v>
      </c>
      <c r="F34" s="27">
        <v>-1572</v>
      </c>
      <c r="G34" s="27">
        <v>-3989</v>
      </c>
      <c r="H34" s="27">
        <v>3676</v>
      </c>
      <c r="I34" s="27">
        <v>-2258</v>
      </c>
      <c r="J34" s="27">
        <v>4254</v>
      </c>
      <c r="K34" s="28" t="s">
        <v>293</v>
      </c>
      <c r="L34" s="28" t="s">
        <v>293</v>
      </c>
      <c r="M34" s="28" t="s">
        <v>293</v>
      </c>
      <c r="N34" s="28" t="s">
        <v>293</v>
      </c>
      <c r="O34" s="28" t="s">
        <v>293</v>
      </c>
      <c r="P34" s="28" t="s">
        <v>293</v>
      </c>
      <c r="Q34" s="28" t="s">
        <v>293</v>
      </c>
      <c r="R34" s="28" t="s">
        <v>293</v>
      </c>
      <c r="S34" s="28" t="s">
        <v>293</v>
      </c>
      <c r="T34" s="28" t="s">
        <v>293</v>
      </c>
      <c r="U34" s="28" t="s">
        <v>293</v>
      </c>
    </row>
    <row r="35" spans="1:21" s="5" customFormat="1" ht="19.5" customHeight="1">
      <c r="A35" s="11"/>
      <c r="B35" s="11" t="s">
        <v>3</v>
      </c>
      <c r="C35" s="11"/>
      <c r="D35" s="11"/>
      <c r="E35" s="27">
        <v>-10704</v>
      </c>
      <c r="F35" s="27">
        <v>-44892</v>
      </c>
      <c r="G35" s="27">
        <v>-23834</v>
      </c>
      <c r="H35" s="27">
        <v>52841</v>
      </c>
      <c r="I35" s="27">
        <v>3794</v>
      </c>
      <c r="J35" s="27">
        <v>-1571</v>
      </c>
      <c r="K35" s="27">
        <v>6797</v>
      </c>
      <c r="L35" s="28">
        <v>-477</v>
      </c>
      <c r="M35" s="28">
        <v>1206</v>
      </c>
      <c r="N35" s="28">
        <v>9869</v>
      </c>
      <c r="O35" s="28">
        <v>-484</v>
      </c>
      <c r="P35" s="28">
        <v>-136</v>
      </c>
      <c r="Q35" s="28">
        <v>64</v>
      </c>
      <c r="R35" s="28">
        <v>-240</v>
      </c>
      <c r="S35" s="28">
        <v>-615</v>
      </c>
      <c r="T35" s="28">
        <v>249</v>
      </c>
      <c r="U35" s="28">
        <v>-401</v>
      </c>
    </row>
    <row r="36" spans="1:21" s="5" customFormat="1" ht="19.5" customHeight="1">
      <c r="A36" s="11"/>
      <c r="B36" s="11" t="s">
        <v>4</v>
      </c>
      <c r="C36" s="11"/>
      <c r="D36" s="11"/>
      <c r="E36" s="27" t="s">
        <v>293</v>
      </c>
      <c r="F36" s="27" t="s">
        <v>293</v>
      </c>
      <c r="G36" s="27" t="s">
        <v>293</v>
      </c>
      <c r="H36" s="27" t="s">
        <v>293</v>
      </c>
      <c r="I36" s="27">
        <v>-25376</v>
      </c>
      <c r="J36" s="27">
        <v>50000</v>
      </c>
      <c r="K36" s="27" t="s">
        <v>293</v>
      </c>
      <c r="L36" s="28" t="s">
        <v>293</v>
      </c>
      <c r="M36" s="28" t="s">
        <v>293</v>
      </c>
      <c r="N36" s="28" t="s">
        <v>293</v>
      </c>
      <c r="O36" s="28" t="s">
        <v>293</v>
      </c>
      <c r="P36" s="28" t="s">
        <v>293</v>
      </c>
      <c r="Q36" s="28" t="s">
        <v>293</v>
      </c>
      <c r="R36" s="28" t="s">
        <v>293</v>
      </c>
      <c r="S36" s="28" t="s">
        <v>293</v>
      </c>
      <c r="T36" s="28" t="s">
        <v>293</v>
      </c>
      <c r="U36" s="28" t="s">
        <v>293</v>
      </c>
    </row>
    <row r="37" spans="1:21" s="5" customFormat="1" ht="19.5" customHeight="1">
      <c r="A37" s="11"/>
      <c r="B37" s="11" t="s">
        <v>5</v>
      </c>
      <c r="C37" s="11"/>
      <c r="D37" s="11"/>
      <c r="E37" s="28" t="s">
        <v>293</v>
      </c>
      <c r="F37" s="28" t="s">
        <v>293</v>
      </c>
      <c r="G37" s="28" t="s">
        <v>293</v>
      </c>
      <c r="H37" s="28" t="s">
        <v>293</v>
      </c>
      <c r="I37" s="28" t="s">
        <v>293</v>
      </c>
      <c r="J37" s="28" t="s">
        <v>293</v>
      </c>
      <c r="K37" s="28" t="s">
        <v>293</v>
      </c>
      <c r="L37" s="28" t="s">
        <v>293</v>
      </c>
      <c r="M37" s="28" t="s">
        <v>293</v>
      </c>
      <c r="N37" s="28" t="s">
        <v>293</v>
      </c>
      <c r="O37" s="28" t="s">
        <v>293</v>
      </c>
      <c r="P37" s="28" t="s">
        <v>293</v>
      </c>
      <c r="Q37" s="28">
        <v>12000</v>
      </c>
      <c r="R37" s="28" t="s">
        <v>293</v>
      </c>
      <c r="S37" s="28" t="s">
        <v>293</v>
      </c>
      <c r="T37" s="28" t="s">
        <v>293</v>
      </c>
      <c r="U37" s="28" t="s">
        <v>293</v>
      </c>
    </row>
    <row r="38" spans="1:21" s="5" customFormat="1" ht="19.5" customHeight="1">
      <c r="A38" s="11"/>
      <c r="B38" s="11" t="s">
        <v>312</v>
      </c>
      <c r="C38" s="11"/>
      <c r="D38" s="11"/>
      <c r="E38" s="28" t="s">
        <v>293</v>
      </c>
      <c r="F38" s="28" t="s">
        <v>293</v>
      </c>
      <c r="G38" s="28" t="s">
        <v>293</v>
      </c>
      <c r="H38" s="28" t="s">
        <v>293</v>
      </c>
      <c r="I38" s="28" t="s">
        <v>293</v>
      </c>
      <c r="J38" s="28" t="s">
        <v>293</v>
      </c>
      <c r="K38" s="27">
        <v>-28103</v>
      </c>
      <c r="L38" s="28" t="s">
        <v>293</v>
      </c>
      <c r="M38" s="28">
        <v>-1438</v>
      </c>
      <c r="N38" s="28" t="s">
        <v>293</v>
      </c>
      <c r="O38" s="28">
        <v>-43214</v>
      </c>
      <c r="P38" s="28" t="s">
        <v>293</v>
      </c>
      <c r="Q38" s="28">
        <v>-23200</v>
      </c>
      <c r="R38" s="28">
        <v>-96796</v>
      </c>
      <c r="S38" s="28">
        <v>-157404</v>
      </c>
      <c r="T38" s="28">
        <v>-4760</v>
      </c>
      <c r="U38" s="28">
        <v>-1415</v>
      </c>
    </row>
    <row r="39" spans="1:21" s="5" customFormat="1" ht="19.5" customHeight="1">
      <c r="A39" s="11"/>
      <c r="B39" s="11" t="s">
        <v>6</v>
      </c>
      <c r="C39" s="11"/>
      <c r="D39" s="11"/>
      <c r="E39" s="27">
        <v>-4228</v>
      </c>
      <c r="F39" s="27">
        <v>15347</v>
      </c>
      <c r="G39" s="27">
        <v>6246</v>
      </c>
      <c r="H39" s="27">
        <v>8521</v>
      </c>
      <c r="I39" s="27">
        <v>9215</v>
      </c>
      <c r="J39" s="27">
        <v>2428</v>
      </c>
      <c r="K39" s="27">
        <v>-10354</v>
      </c>
      <c r="L39" s="28">
        <v>-21012</v>
      </c>
      <c r="M39" s="28">
        <v>1758</v>
      </c>
      <c r="N39" s="28">
        <v>-7959</v>
      </c>
      <c r="O39" s="28">
        <v>-7719</v>
      </c>
      <c r="P39" s="28">
        <v>-24225</v>
      </c>
      <c r="Q39" s="28">
        <v>-17941</v>
      </c>
      <c r="R39" s="28">
        <v>-19370</v>
      </c>
      <c r="S39" s="28">
        <v>-9355</v>
      </c>
      <c r="T39" s="28">
        <v>-6614</v>
      </c>
      <c r="U39" s="28">
        <v>-5688</v>
      </c>
    </row>
    <row r="40" spans="1:21" s="5" customFormat="1" ht="19.5" customHeight="1">
      <c r="A40" s="15"/>
      <c r="B40" s="15"/>
      <c r="C40" s="15"/>
      <c r="D40" s="15" t="s">
        <v>7</v>
      </c>
      <c r="E40" s="47">
        <f aca="true" t="shared" si="2" ref="E40:U40">SUM(E29:E39)</f>
        <v>-52190</v>
      </c>
      <c r="F40" s="47">
        <f t="shared" si="2"/>
        <v>-78979</v>
      </c>
      <c r="G40" s="47">
        <f t="shared" si="2"/>
        <v>-111443</v>
      </c>
      <c r="H40" s="47">
        <f t="shared" si="2"/>
        <v>-1572</v>
      </c>
      <c r="I40" s="47">
        <f t="shared" si="2"/>
        <v>-89235</v>
      </c>
      <c r="J40" s="47">
        <f t="shared" si="2"/>
        <v>-28490</v>
      </c>
      <c r="K40" s="47">
        <f t="shared" si="2"/>
        <v>-60197</v>
      </c>
      <c r="L40" s="48">
        <f t="shared" si="2"/>
        <v>-81421</v>
      </c>
      <c r="M40" s="48">
        <f t="shared" si="2"/>
        <v>-97983</v>
      </c>
      <c r="N40" s="48">
        <f t="shared" si="2"/>
        <v>-63404</v>
      </c>
      <c r="O40" s="48">
        <f t="shared" si="2"/>
        <v>-96081</v>
      </c>
      <c r="P40" s="48">
        <f t="shared" si="2"/>
        <v>-120051</v>
      </c>
      <c r="Q40" s="48">
        <f t="shared" si="2"/>
        <v>-115432</v>
      </c>
      <c r="R40" s="48">
        <f>SUM(R29:R39)</f>
        <v>-198350</v>
      </c>
      <c r="S40" s="48">
        <f t="shared" si="2"/>
        <v>-283172</v>
      </c>
      <c r="T40" s="48">
        <f t="shared" si="2"/>
        <v>-89570</v>
      </c>
      <c r="U40" s="48">
        <f t="shared" si="2"/>
        <v>-92008</v>
      </c>
    </row>
    <row r="41" spans="1:21" s="5" customFormat="1" ht="19.5" customHeight="1">
      <c r="A41" s="8" t="s">
        <v>8</v>
      </c>
      <c r="B41" s="8"/>
      <c r="C41" s="8"/>
      <c r="D41" s="8"/>
      <c r="E41" s="6"/>
      <c r="F41" s="6"/>
      <c r="G41" s="6"/>
      <c r="H41" s="6"/>
      <c r="I41" s="6"/>
      <c r="J41" s="6"/>
      <c r="K41" s="6"/>
      <c r="L41" s="7"/>
      <c r="M41" s="7"/>
      <c r="N41" s="7"/>
      <c r="O41" s="7"/>
      <c r="P41" s="7"/>
      <c r="Q41" s="7"/>
      <c r="R41" s="7"/>
      <c r="S41" s="7"/>
      <c r="T41" s="7"/>
      <c r="U41" s="7"/>
    </row>
    <row r="42" spans="1:21" s="5" customFormat="1" ht="19.5" customHeight="1">
      <c r="A42" s="11"/>
      <c r="B42" s="11" t="s">
        <v>313</v>
      </c>
      <c r="C42" s="11"/>
      <c r="D42" s="11"/>
      <c r="E42" s="27">
        <v>130914</v>
      </c>
      <c r="F42" s="27">
        <v>97287</v>
      </c>
      <c r="G42" s="27">
        <v>88658</v>
      </c>
      <c r="H42" s="27">
        <v>30110</v>
      </c>
      <c r="I42" s="27">
        <v>129816</v>
      </c>
      <c r="J42" s="27">
        <v>8362</v>
      </c>
      <c r="K42" s="27">
        <v>33183</v>
      </c>
      <c r="L42" s="28">
        <v>71075</v>
      </c>
      <c r="M42" s="28">
        <v>58194</v>
      </c>
      <c r="N42" s="28">
        <v>13349</v>
      </c>
      <c r="O42" s="28">
        <v>72206</v>
      </c>
      <c r="P42" s="28">
        <v>63751</v>
      </c>
      <c r="Q42" s="28">
        <v>60157</v>
      </c>
      <c r="R42" s="28">
        <v>67166</v>
      </c>
      <c r="S42" s="28">
        <v>237116</v>
      </c>
      <c r="T42" s="28">
        <v>46965</v>
      </c>
      <c r="U42" s="28">
        <v>58622</v>
      </c>
    </row>
    <row r="43" spans="1:21" s="5" customFormat="1" ht="19.5" customHeight="1">
      <c r="A43" s="11"/>
      <c r="B43" s="11" t="s">
        <v>314</v>
      </c>
      <c r="C43" s="11"/>
      <c r="D43" s="11"/>
      <c r="E43" s="27">
        <v>-101525</v>
      </c>
      <c r="F43" s="27">
        <v>-75527</v>
      </c>
      <c r="G43" s="27">
        <v>-79388</v>
      </c>
      <c r="H43" s="27">
        <v>-101062</v>
      </c>
      <c r="I43" s="27">
        <v>-128917</v>
      </c>
      <c r="J43" s="27">
        <v>-36699</v>
      </c>
      <c r="K43" s="27">
        <v>-114701</v>
      </c>
      <c r="L43" s="28">
        <v>-79640</v>
      </c>
      <c r="M43" s="28">
        <v>-23133</v>
      </c>
      <c r="N43" s="28">
        <v>-31509</v>
      </c>
      <c r="O43" s="28">
        <v>-60613</v>
      </c>
      <c r="P43" s="28">
        <v>-93752</v>
      </c>
      <c r="Q43" s="28">
        <v>-49115</v>
      </c>
      <c r="R43" s="28">
        <v>-75716</v>
      </c>
      <c r="S43" s="28">
        <v>-59500</v>
      </c>
      <c r="T43" s="28">
        <v>-66564</v>
      </c>
      <c r="U43" s="28">
        <v>-87147</v>
      </c>
    </row>
    <row r="44" spans="1:21" s="5" customFormat="1" ht="19.5" customHeight="1">
      <c r="A44" s="11"/>
      <c r="B44" s="11" t="s">
        <v>9</v>
      </c>
      <c r="C44" s="11"/>
      <c r="D44" s="11"/>
      <c r="E44" s="27">
        <v>4348</v>
      </c>
      <c r="F44" s="27">
        <v>-15988</v>
      </c>
      <c r="G44" s="27">
        <v>24301</v>
      </c>
      <c r="H44" s="27">
        <v>62177</v>
      </c>
      <c r="I44" s="27">
        <v>-58727</v>
      </c>
      <c r="J44" s="27">
        <v>-56529</v>
      </c>
      <c r="K44" s="27">
        <v>5565</v>
      </c>
      <c r="L44" s="28">
        <v>-39414</v>
      </c>
      <c r="M44" s="28">
        <v>-73393</v>
      </c>
      <c r="N44" s="28">
        <v>-10728</v>
      </c>
      <c r="O44" s="28">
        <v>-38052</v>
      </c>
      <c r="P44" s="28">
        <v>39618</v>
      </c>
      <c r="Q44" s="28">
        <v>8362</v>
      </c>
      <c r="R44" s="28">
        <v>-14598</v>
      </c>
      <c r="S44" s="28">
        <v>110211</v>
      </c>
      <c r="T44" s="28">
        <v>-105250</v>
      </c>
      <c r="U44" s="28">
        <v>-30729</v>
      </c>
    </row>
    <row r="45" spans="1:21" s="5" customFormat="1" ht="19.5" customHeight="1">
      <c r="A45" s="11"/>
      <c r="B45" s="11" t="s">
        <v>10</v>
      </c>
      <c r="C45" s="11"/>
      <c r="D45" s="11"/>
      <c r="E45" s="27" t="s">
        <v>293</v>
      </c>
      <c r="F45" s="27" t="s">
        <v>293</v>
      </c>
      <c r="G45" s="27" t="s">
        <v>293</v>
      </c>
      <c r="H45" s="27" t="s">
        <v>293</v>
      </c>
      <c r="I45" s="27">
        <v>40000</v>
      </c>
      <c r="J45" s="27">
        <v>35000</v>
      </c>
      <c r="K45" s="27" t="s">
        <v>293</v>
      </c>
      <c r="L45" s="28">
        <v>103500</v>
      </c>
      <c r="M45" s="28">
        <v>11000</v>
      </c>
      <c r="N45" s="28">
        <v>1000</v>
      </c>
      <c r="O45" s="28">
        <v>18000</v>
      </c>
      <c r="P45" s="28">
        <v>10000</v>
      </c>
      <c r="Q45" s="28">
        <v>65274</v>
      </c>
      <c r="R45" s="28" t="s">
        <v>293</v>
      </c>
      <c r="S45" s="28">
        <v>85000</v>
      </c>
      <c r="T45" s="28">
        <v>55000</v>
      </c>
      <c r="U45" s="28">
        <v>79741</v>
      </c>
    </row>
    <row r="46" spans="1:21" s="5" customFormat="1" ht="19.5" customHeight="1">
      <c r="A46" s="11"/>
      <c r="B46" s="11" t="s">
        <v>11</v>
      </c>
      <c r="C46" s="11"/>
      <c r="D46" s="11"/>
      <c r="E46" s="27" t="s">
        <v>293</v>
      </c>
      <c r="F46" s="27" t="s">
        <v>293</v>
      </c>
      <c r="G46" s="27" t="s">
        <v>293</v>
      </c>
      <c r="H46" s="27" t="s">
        <v>293</v>
      </c>
      <c r="I46" s="27" t="s">
        <v>293</v>
      </c>
      <c r="J46" s="27">
        <v>-66620</v>
      </c>
      <c r="K46" s="27">
        <v>-2990</v>
      </c>
      <c r="L46" s="28">
        <v>-10000</v>
      </c>
      <c r="M46" s="28">
        <v>-11723</v>
      </c>
      <c r="N46" s="28">
        <v>-23910</v>
      </c>
      <c r="O46" s="28">
        <v>-22000</v>
      </c>
      <c r="P46" s="28">
        <v>-52000</v>
      </c>
      <c r="Q46" s="28">
        <v>-55000</v>
      </c>
      <c r="R46" s="28">
        <v>-10000</v>
      </c>
      <c r="S46" s="28">
        <v>-50539</v>
      </c>
      <c r="T46" s="28">
        <v>-20000</v>
      </c>
      <c r="U46" s="28">
        <v>-87975</v>
      </c>
    </row>
    <row r="47" spans="1:21" s="5" customFormat="1" ht="19.5" customHeight="1">
      <c r="A47" s="11"/>
      <c r="B47" s="11" t="s">
        <v>315</v>
      </c>
      <c r="C47" s="11"/>
      <c r="D47" s="11"/>
      <c r="E47" s="27">
        <v>-6515</v>
      </c>
      <c r="F47" s="27">
        <v>-6515</v>
      </c>
      <c r="G47" s="27">
        <v>-7190</v>
      </c>
      <c r="H47" s="27">
        <v>-7633</v>
      </c>
      <c r="I47" s="27">
        <v>-7609</v>
      </c>
      <c r="J47" s="27">
        <v>-7595</v>
      </c>
      <c r="K47" s="27">
        <v>-7964</v>
      </c>
      <c r="L47" s="28">
        <v>-8322</v>
      </c>
      <c r="M47" s="28">
        <v>-10176</v>
      </c>
      <c r="N47" s="28">
        <v>-11136</v>
      </c>
      <c r="O47" s="28">
        <v>-14793</v>
      </c>
      <c r="P47" s="28">
        <v>-16178</v>
      </c>
      <c r="Q47" s="28">
        <v>-18240</v>
      </c>
      <c r="R47" s="28">
        <v>-22628</v>
      </c>
      <c r="S47" s="28">
        <v>-25320</v>
      </c>
      <c r="T47" s="28">
        <v>-22858</v>
      </c>
      <c r="U47" s="28">
        <v>-23943</v>
      </c>
    </row>
    <row r="48" spans="1:21" s="5" customFormat="1" ht="19.5" customHeight="1">
      <c r="A48" s="11"/>
      <c r="B48" s="11" t="s">
        <v>12</v>
      </c>
      <c r="C48" s="11"/>
      <c r="D48" s="11"/>
      <c r="E48" s="27" t="s">
        <v>293</v>
      </c>
      <c r="F48" s="27" t="s">
        <v>293</v>
      </c>
      <c r="G48" s="27" t="s">
        <v>293</v>
      </c>
      <c r="H48" s="27" t="s">
        <v>293</v>
      </c>
      <c r="I48" s="27" t="s">
        <v>293</v>
      </c>
      <c r="J48" s="27" t="s">
        <v>293</v>
      </c>
      <c r="K48" s="27" t="s">
        <v>293</v>
      </c>
      <c r="L48" s="28">
        <v>-1054</v>
      </c>
      <c r="M48" s="28">
        <v>-17281</v>
      </c>
      <c r="N48" s="28">
        <v>-11411</v>
      </c>
      <c r="O48" s="28">
        <v>-10624</v>
      </c>
      <c r="P48" s="28">
        <v>-10653</v>
      </c>
      <c r="Q48" s="28">
        <v>-799</v>
      </c>
      <c r="R48" s="28">
        <v>-15770</v>
      </c>
      <c r="S48" s="28">
        <v>-644</v>
      </c>
      <c r="T48" s="28">
        <v>-183</v>
      </c>
      <c r="U48" s="28">
        <v>-157</v>
      </c>
    </row>
    <row r="49" spans="1:21" s="5" customFormat="1" ht="19.5" customHeight="1">
      <c r="A49" s="11"/>
      <c r="B49" s="11" t="s">
        <v>6</v>
      </c>
      <c r="C49" s="11"/>
      <c r="D49" s="11"/>
      <c r="E49" s="27">
        <v>37</v>
      </c>
      <c r="F49" s="27" t="s">
        <v>293</v>
      </c>
      <c r="G49" s="27" t="s">
        <v>293</v>
      </c>
      <c r="H49" s="27" t="s">
        <v>293</v>
      </c>
      <c r="I49" s="27" t="s">
        <v>293</v>
      </c>
      <c r="J49" s="27">
        <v>2832</v>
      </c>
      <c r="K49" s="27">
        <v>-1475</v>
      </c>
      <c r="L49" s="28">
        <v>90</v>
      </c>
      <c r="M49" s="28">
        <v>-631</v>
      </c>
      <c r="N49" s="28">
        <v>-490</v>
      </c>
      <c r="O49" s="28">
        <v>-563</v>
      </c>
      <c r="P49" s="28">
        <v>-775</v>
      </c>
      <c r="Q49" s="28">
        <v>-1357</v>
      </c>
      <c r="R49" s="28">
        <v>-639</v>
      </c>
      <c r="S49" s="28">
        <v>-410</v>
      </c>
      <c r="T49" s="28">
        <v>-488</v>
      </c>
      <c r="U49" s="28">
        <v>-520</v>
      </c>
    </row>
    <row r="50" spans="1:21" s="5" customFormat="1" ht="19.5" customHeight="1">
      <c r="A50" s="15"/>
      <c r="B50" s="15"/>
      <c r="C50" s="15"/>
      <c r="D50" s="15" t="s">
        <v>316</v>
      </c>
      <c r="E50" s="47">
        <f aca="true" t="shared" si="3" ref="E50:U50">SUM(E42:E49)</f>
        <v>27259</v>
      </c>
      <c r="F50" s="47">
        <f t="shared" si="3"/>
        <v>-743</v>
      </c>
      <c r="G50" s="47">
        <f t="shared" si="3"/>
        <v>26381</v>
      </c>
      <c r="H50" s="47">
        <f t="shared" si="3"/>
        <v>-16408</v>
      </c>
      <c r="I50" s="47">
        <f t="shared" si="3"/>
        <v>-25437</v>
      </c>
      <c r="J50" s="47">
        <f t="shared" si="3"/>
        <v>-121249</v>
      </c>
      <c r="K50" s="47">
        <f t="shared" si="3"/>
        <v>-88382</v>
      </c>
      <c r="L50" s="48">
        <f t="shared" si="3"/>
        <v>36235</v>
      </c>
      <c r="M50" s="48">
        <f t="shared" si="3"/>
        <v>-67143</v>
      </c>
      <c r="N50" s="48">
        <f t="shared" si="3"/>
        <v>-74835</v>
      </c>
      <c r="O50" s="48">
        <f t="shared" si="3"/>
        <v>-56439</v>
      </c>
      <c r="P50" s="48">
        <f t="shared" si="3"/>
        <v>-59989</v>
      </c>
      <c r="Q50" s="48">
        <f t="shared" si="3"/>
        <v>9282</v>
      </c>
      <c r="R50" s="48">
        <f t="shared" si="3"/>
        <v>-72185</v>
      </c>
      <c r="S50" s="48">
        <f t="shared" si="3"/>
        <v>295914</v>
      </c>
      <c r="T50" s="48">
        <f t="shared" si="3"/>
        <v>-113378</v>
      </c>
      <c r="U50" s="48">
        <f t="shared" si="3"/>
        <v>-92108</v>
      </c>
    </row>
    <row r="51" spans="1:21" s="5" customFormat="1" ht="19.5" customHeight="1">
      <c r="A51" s="15"/>
      <c r="B51" s="15"/>
      <c r="C51" s="15"/>
      <c r="D51" s="15" t="s">
        <v>13</v>
      </c>
      <c r="E51" s="47"/>
      <c r="F51" s="47"/>
      <c r="G51" s="47"/>
      <c r="H51" s="47"/>
      <c r="I51" s="47"/>
      <c r="J51" s="47"/>
      <c r="K51" s="47"/>
      <c r="L51" s="48"/>
      <c r="M51" s="48">
        <v>2796</v>
      </c>
      <c r="N51" s="48">
        <v>3852</v>
      </c>
      <c r="O51" s="48">
        <v>3493</v>
      </c>
      <c r="P51" s="48">
        <v>3376</v>
      </c>
      <c r="Q51" s="48">
        <v>825</v>
      </c>
      <c r="R51" s="48" t="s">
        <v>293</v>
      </c>
      <c r="S51" s="48" t="s">
        <v>293</v>
      </c>
      <c r="T51" s="48" t="s">
        <v>293</v>
      </c>
      <c r="U51" s="48" t="s">
        <v>293</v>
      </c>
    </row>
    <row r="52" spans="1:21" s="5" customFormat="1" ht="19.5" customHeight="1">
      <c r="A52" s="15" t="s">
        <v>317</v>
      </c>
      <c r="B52" s="15"/>
      <c r="C52" s="15"/>
      <c r="D52" s="15"/>
      <c r="E52" s="47">
        <v>-284</v>
      </c>
      <c r="F52" s="47">
        <v>864</v>
      </c>
      <c r="G52" s="47">
        <v>3046</v>
      </c>
      <c r="H52" s="47">
        <v>1557</v>
      </c>
      <c r="I52" s="47">
        <v>-2715</v>
      </c>
      <c r="J52" s="47">
        <v>-4718</v>
      </c>
      <c r="K52" s="47">
        <v>975</v>
      </c>
      <c r="L52" s="48">
        <v>2474</v>
      </c>
      <c r="M52" s="48">
        <v>-1329</v>
      </c>
      <c r="N52" s="48">
        <v>-2897</v>
      </c>
      <c r="O52" s="48">
        <v>1200</v>
      </c>
      <c r="P52" s="48">
        <v>3383</v>
      </c>
      <c r="Q52" s="48">
        <v>6710</v>
      </c>
      <c r="R52" s="48">
        <v>-8958</v>
      </c>
      <c r="S52" s="48">
        <v>-12353</v>
      </c>
      <c r="T52" s="48">
        <v>-4074</v>
      </c>
      <c r="U52" s="48">
        <v>-8930</v>
      </c>
    </row>
    <row r="53" spans="1:21" s="5" customFormat="1" ht="19.5" customHeight="1">
      <c r="A53" s="11" t="s">
        <v>14</v>
      </c>
      <c r="B53" s="11"/>
      <c r="C53" s="11"/>
      <c r="D53" s="11"/>
      <c r="E53" s="27">
        <f aca="true" t="shared" si="4" ref="E53:L53">E27+E40+E50+E52</f>
        <v>7672</v>
      </c>
      <c r="F53" s="27">
        <f t="shared" si="4"/>
        <v>-37163</v>
      </c>
      <c r="G53" s="27">
        <f t="shared" si="4"/>
        <v>3618</v>
      </c>
      <c r="H53" s="27">
        <f t="shared" si="4"/>
        <v>30970</v>
      </c>
      <c r="I53" s="27">
        <f t="shared" si="4"/>
        <v>-10679</v>
      </c>
      <c r="J53" s="27">
        <f t="shared" si="4"/>
        <v>-18817</v>
      </c>
      <c r="K53" s="27">
        <f t="shared" si="4"/>
        <v>-44876</v>
      </c>
      <c r="L53" s="28">
        <f t="shared" si="4"/>
        <v>62426</v>
      </c>
      <c r="M53" s="28">
        <f>M27+M40+M50+M51+M52</f>
        <v>19071</v>
      </c>
      <c r="N53" s="28">
        <f>N27+N40+N50+N51+N52</f>
        <v>13796</v>
      </c>
      <c r="O53" s="28">
        <f>O27+O40+O50+O51+O52</f>
        <v>-18657</v>
      </c>
      <c r="P53" s="28">
        <f>P27+P40+P50+P51+P52</f>
        <v>198</v>
      </c>
      <c r="Q53" s="28">
        <f>Q27+Q40+Q50+Q51+Q52</f>
        <v>68682</v>
      </c>
      <c r="R53" s="28">
        <f>R27+R40+R50+R52</f>
        <v>-85130</v>
      </c>
      <c r="S53" s="28">
        <f>S27+S40+S50+S52</f>
        <v>87877</v>
      </c>
      <c r="T53" s="28">
        <f>T27+T40+T50+T52</f>
        <v>-16319</v>
      </c>
      <c r="U53" s="28">
        <f>U27+U40+U50+U52</f>
        <v>-62996</v>
      </c>
    </row>
    <row r="54" spans="1:21" s="5" customFormat="1" ht="19.5" customHeight="1">
      <c r="A54" s="11" t="s">
        <v>15</v>
      </c>
      <c r="B54" s="11"/>
      <c r="C54" s="11"/>
      <c r="D54" s="11"/>
      <c r="E54" s="12">
        <v>136237</v>
      </c>
      <c r="F54" s="12">
        <v>143909</v>
      </c>
      <c r="G54" s="12">
        <v>106746</v>
      </c>
      <c r="H54" s="12">
        <f>G56</f>
        <v>110364</v>
      </c>
      <c r="I54" s="12">
        <f>H56</f>
        <v>141334</v>
      </c>
      <c r="J54" s="12">
        <f>I56</f>
        <v>130655</v>
      </c>
      <c r="K54" s="12">
        <v>152622</v>
      </c>
      <c r="L54" s="13">
        <f aca="true" t="shared" si="5" ref="L54:U54">K56</f>
        <v>107746</v>
      </c>
      <c r="M54" s="13">
        <f t="shared" si="5"/>
        <v>170172</v>
      </c>
      <c r="N54" s="13">
        <f t="shared" si="5"/>
        <v>189243</v>
      </c>
      <c r="O54" s="13">
        <f t="shared" si="5"/>
        <v>203039</v>
      </c>
      <c r="P54" s="13">
        <f t="shared" si="5"/>
        <v>186857</v>
      </c>
      <c r="Q54" s="13">
        <f t="shared" si="5"/>
        <v>187055</v>
      </c>
      <c r="R54" s="13">
        <f t="shared" si="5"/>
        <v>255737</v>
      </c>
      <c r="S54" s="13">
        <f t="shared" si="5"/>
        <v>170607</v>
      </c>
      <c r="T54" s="13">
        <f t="shared" si="5"/>
        <v>258484</v>
      </c>
      <c r="U54" s="13">
        <f t="shared" si="5"/>
        <v>242165</v>
      </c>
    </row>
    <row r="55" spans="1:21" s="5" customFormat="1" ht="19.5" customHeight="1">
      <c r="A55" s="25" t="s">
        <v>16</v>
      </c>
      <c r="B55" s="11"/>
      <c r="C55" s="11"/>
      <c r="D55" s="11"/>
      <c r="E55" s="27" t="s">
        <v>293</v>
      </c>
      <c r="F55" s="27" t="s">
        <v>293</v>
      </c>
      <c r="G55" s="27" t="s">
        <v>293</v>
      </c>
      <c r="H55" s="27" t="s">
        <v>293</v>
      </c>
      <c r="I55" s="27" t="s">
        <v>293</v>
      </c>
      <c r="J55" s="27" t="s">
        <v>293</v>
      </c>
      <c r="K55" s="27" t="s">
        <v>293</v>
      </c>
      <c r="L55" s="27" t="s">
        <v>293</v>
      </c>
      <c r="M55" s="27" t="s">
        <v>293</v>
      </c>
      <c r="N55" s="27" t="s">
        <v>293</v>
      </c>
      <c r="O55" s="13">
        <v>2475</v>
      </c>
      <c r="P55" s="27" t="s">
        <v>293</v>
      </c>
      <c r="Q55" s="27" t="s">
        <v>293</v>
      </c>
      <c r="R55" s="27" t="s">
        <v>293</v>
      </c>
      <c r="S55" s="27" t="s">
        <v>293</v>
      </c>
      <c r="T55" s="27" t="s">
        <v>293</v>
      </c>
      <c r="U55" s="27" t="s">
        <v>293</v>
      </c>
    </row>
    <row r="56" spans="1:21" s="5" customFormat="1" ht="19.5" customHeight="1" thickBot="1">
      <c r="A56" s="22" t="s">
        <v>17</v>
      </c>
      <c r="B56" s="22"/>
      <c r="C56" s="22"/>
      <c r="D56" s="22"/>
      <c r="E56" s="23">
        <f aca="true" t="shared" si="6" ref="E56:N56">E53+E54</f>
        <v>143909</v>
      </c>
      <c r="F56" s="23">
        <f t="shared" si="6"/>
        <v>106746</v>
      </c>
      <c r="G56" s="23">
        <f t="shared" si="6"/>
        <v>110364</v>
      </c>
      <c r="H56" s="23">
        <f t="shared" si="6"/>
        <v>141334</v>
      </c>
      <c r="I56" s="23">
        <f t="shared" si="6"/>
        <v>130655</v>
      </c>
      <c r="J56" s="23">
        <f t="shared" si="6"/>
        <v>111838</v>
      </c>
      <c r="K56" s="23">
        <f t="shared" si="6"/>
        <v>107746</v>
      </c>
      <c r="L56" s="24">
        <f t="shared" si="6"/>
        <v>170172</v>
      </c>
      <c r="M56" s="24">
        <f t="shared" si="6"/>
        <v>189243</v>
      </c>
      <c r="N56" s="24">
        <f t="shared" si="6"/>
        <v>203039</v>
      </c>
      <c r="O56" s="24">
        <f>O53+O54+O55</f>
        <v>186857</v>
      </c>
      <c r="P56" s="24">
        <f aca="true" t="shared" si="7" ref="P56:U56">P53+P54</f>
        <v>187055</v>
      </c>
      <c r="Q56" s="24">
        <f t="shared" si="7"/>
        <v>255737</v>
      </c>
      <c r="R56" s="24">
        <f t="shared" si="7"/>
        <v>170607</v>
      </c>
      <c r="S56" s="24">
        <f t="shared" si="7"/>
        <v>258484</v>
      </c>
      <c r="T56" s="24">
        <f t="shared" si="7"/>
        <v>242165</v>
      </c>
      <c r="U56" s="24">
        <f t="shared" si="7"/>
        <v>179169</v>
      </c>
    </row>
    <row r="57" spans="1:21" s="5" customFormat="1" ht="19.5" customHeight="1">
      <c r="A57" s="11" t="s">
        <v>18</v>
      </c>
      <c r="B57" s="11"/>
      <c r="C57" s="11"/>
      <c r="D57" s="11"/>
      <c r="E57" s="45"/>
      <c r="F57" s="45"/>
      <c r="G57" s="45"/>
      <c r="H57" s="45"/>
      <c r="I57" s="45"/>
      <c r="J57" s="45"/>
      <c r="K57" s="45"/>
      <c r="L57" s="46"/>
      <c r="M57" s="46"/>
      <c r="N57" s="46"/>
      <c r="O57" s="46"/>
      <c r="P57" s="46"/>
      <c r="Q57" s="46"/>
      <c r="R57" s="46"/>
      <c r="S57" s="46"/>
      <c r="T57" s="46"/>
      <c r="U57" s="46"/>
    </row>
    <row r="58" spans="1:21" s="5" customFormat="1" ht="19.5" customHeight="1">
      <c r="A58" s="11"/>
      <c r="B58" s="11" t="s">
        <v>19</v>
      </c>
      <c r="C58" s="11"/>
      <c r="D58" s="11"/>
      <c r="E58" s="45"/>
      <c r="F58" s="45"/>
      <c r="G58" s="45"/>
      <c r="H58" s="45"/>
      <c r="I58" s="45"/>
      <c r="J58" s="45"/>
      <c r="K58" s="45"/>
      <c r="L58" s="46"/>
      <c r="M58" s="46"/>
      <c r="N58" s="46"/>
      <c r="O58" s="46"/>
      <c r="P58" s="46"/>
      <c r="Q58" s="46"/>
      <c r="R58" s="46"/>
      <c r="S58" s="46"/>
      <c r="T58" s="46"/>
      <c r="U58" s="46"/>
    </row>
    <row r="59" spans="1:21" s="5" customFormat="1" ht="19.5" customHeight="1">
      <c r="A59" s="11"/>
      <c r="B59" s="11"/>
      <c r="C59" s="11" t="s">
        <v>318</v>
      </c>
      <c r="D59" s="11"/>
      <c r="E59" s="12">
        <v>26963</v>
      </c>
      <c r="F59" s="12">
        <v>25144</v>
      </c>
      <c r="G59" s="12">
        <v>24155</v>
      </c>
      <c r="H59" s="12">
        <v>26473</v>
      </c>
      <c r="I59" s="12">
        <v>17970</v>
      </c>
      <c r="J59" s="12">
        <v>17305</v>
      </c>
      <c r="K59" s="12">
        <v>13749</v>
      </c>
      <c r="L59" s="13">
        <v>9418</v>
      </c>
      <c r="M59" s="13">
        <v>7300</v>
      </c>
      <c r="N59" s="14">
        <v>6479</v>
      </c>
      <c r="O59" s="14">
        <v>5402</v>
      </c>
      <c r="P59" s="14">
        <v>5717</v>
      </c>
      <c r="Q59" s="14">
        <v>8222</v>
      </c>
      <c r="R59" s="14">
        <v>8619</v>
      </c>
      <c r="S59" s="14">
        <v>9352</v>
      </c>
      <c r="T59" s="14">
        <v>11039</v>
      </c>
      <c r="U59" s="14">
        <v>9673</v>
      </c>
    </row>
    <row r="60" spans="1:21" s="5" customFormat="1" ht="19.5" customHeight="1">
      <c r="A60" s="18"/>
      <c r="B60" s="18"/>
      <c r="C60" s="18" t="s">
        <v>20</v>
      </c>
      <c r="D60" s="18"/>
      <c r="E60" s="19">
        <v>20612</v>
      </c>
      <c r="F60" s="19">
        <v>21315</v>
      </c>
      <c r="G60" s="19">
        <v>37987</v>
      </c>
      <c r="H60" s="19">
        <v>50631</v>
      </c>
      <c r="I60" s="19">
        <v>34618</v>
      </c>
      <c r="J60" s="19">
        <v>26546</v>
      </c>
      <c r="K60" s="19">
        <v>57192</v>
      </c>
      <c r="L60" s="20">
        <v>53129</v>
      </c>
      <c r="M60" s="20">
        <v>52154</v>
      </c>
      <c r="N60" s="21">
        <v>66914</v>
      </c>
      <c r="O60" s="21">
        <v>40803</v>
      </c>
      <c r="P60" s="21">
        <v>44854</v>
      </c>
      <c r="Q60" s="21">
        <v>66603</v>
      </c>
      <c r="R60" s="21">
        <v>76220</v>
      </c>
      <c r="S60" s="21">
        <v>56764</v>
      </c>
      <c r="T60" s="21">
        <v>9167</v>
      </c>
      <c r="U60" s="21">
        <v>18861</v>
      </c>
    </row>
    <row r="61" spans="1:21" s="5" customFormat="1" ht="19.5" customHeight="1">
      <c r="A61" s="11"/>
      <c r="B61" s="119" t="s">
        <v>166</v>
      </c>
      <c r="C61" s="119"/>
      <c r="D61" s="11"/>
      <c r="E61" s="45"/>
      <c r="F61" s="45"/>
      <c r="G61" s="45"/>
      <c r="H61" s="45"/>
      <c r="I61" s="45"/>
      <c r="J61" s="45"/>
      <c r="K61" s="45"/>
      <c r="L61" s="45"/>
      <c r="M61" s="45"/>
      <c r="N61" s="45"/>
      <c r="O61" s="45"/>
      <c r="P61" s="45"/>
      <c r="Q61" s="45"/>
      <c r="R61" s="45"/>
      <c r="S61" s="45"/>
      <c r="T61" s="45"/>
      <c r="U61" s="45"/>
    </row>
    <row r="62" ht="13.5">
      <c r="B62" s="119" t="s">
        <v>319</v>
      </c>
    </row>
  </sheetData>
  <sheetProtection password="E59C" sheet="1" objects="1" scenarios="1"/>
  <printOptions horizontalCentered="1"/>
  <pageMargins left="0.7874015748031497" right="0.7874015748031497" top="0.7874015748031497" bottom="0.7874015748031497" header="0.5118110236220472" footer="0.5118110236220472"/>
  <pageSetup fitToHeight="0" fitToWidth="1" horizontalDpi="400" verticalDpi="400" orientation="portrait" paperSize="9" scale="37" r:id="rId1"/>
  <headerFooter alignWithMargins="0">
    <oddFooter>&amp;C&amp;10p.4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0"/>
  <sheetViews>
    <sheetView showGridLines="0" zoomScale="90" zoomScaleNormal="90" workbookViewId="0" topLeftCell="A1">
      <pane xSplit="5" ySplit="7" topLeftCell="F8" activePane="bottomRight" state="frozen"/>
      <selection pane="topLeft" activeCell="A1" sqref="A1"/>
      <selection pane="topRight" activeCell="F1" sqref="F1"/>
      <selection pane="bottomLeft" activeCell="A8" sqref="A8"/>
      <selection pane="bottomRight" activeCell="J12" sqref="J12"/>
    </sheetView>
  </sheetViews>
  <sheetFormatPr defaultColWidth="9.00390625" defaultRowHeight="13.5" outlineLevelCol="1"/>
  <cols>
    <col min="1" max="1" width="3.625" style="60" customWidth="1"/>
    <col min="2" max="2" width="1.625" style="57" customWidth="1"/>
    <col min="3" max="3" width="3.125" style="57" customWidth="1"/>
    <col min="4" max="4" width="4.375" style="57" customWidth="1"/>
    <col min="5" max="5" width="29.50390625" style="57" customWidth="1"/>
    <col min="6" max="8" width="9.375" style="57" customWidth="1"/>
    <col min="9" max="9" width="9.375" style="58" customWidth="1"/>
    <col min="10" max="14" width="9.375" style="57" customWidth="1"/>
    <col min="15" max="16" width="9.375" style="58" customWidth="1"/>
    <col min="17" max="17" width="3.50390625" style="58" customWidth="1"/>
    <col min="18" max="18" width="12.25390625" style="58" hidden="1" customWidth="1" outlineLevel="1"/>
    <col min="19" max="19" width="12.25390625" style="58" customWidth="1" collapsed="1"/>
    <col min="20" max="16384" width="9.00390625" style="60" customWidth="1"/>
  </cols>
  <sheetData>
    <row r="1" ht="18.75" customHeight="1">
      <c r="A1" s="146" t="s">
        <v>24</v>
      </c>
    </row>
    <row r="3" ht="13.5">
      <c r="A3" s="147" t="s">
        <v>25</v>
      </c>
    </row>
    <row r="4" spans="1:3" ht="18" customHeight="1">
      <c r="A4" s="147" t="s">
        <v>26</v>
      </c>
      <c r="C4" s="63"/>
    </row>
    <row r="5" spans="3:19" ht="18" customHeight="1">
      <c r="C5" s="63"/>
      <c r="F5" s="65"/>
      <c r="G5" s="65"/>
      <c r="H5" s="65"/>
      <c r="I5" s="65"/>
      <c r="J5" s="65"/>
      <c r="K5" s="65"/>
      <c r="L5" s="65"/>
      <c r="M5" s="65"/>
      <c r="N5" s="65"/>
      <c r="S5" s="122" t="s">
        <v>158</v>
      </c>
    </row>
    <row r="6" spans="1:19" ht="14.25">
      <c r="A6" s="170"/>
      <c r="C6" s="63"/>
      <c r="F6" s="66"/>
      <c r="G6" s="66"/>
      <c r="H6" s="66"/>
      <c r="I6" s="66"/>
      <c r="J6" s="66"/>
      <c r="K6" s="66"/>
      <c r="L6" s="66"/>
      <c r="M6" s="66"/>
      <c r="N6" s="66"/>
      <c r="O6" s="66"/>
      <c r="P6" s="121" t="s">
        <v>21</v>
      </c>
      <c r="Q6" s="61"/>
      <c r="R6" s="68" t="s">
        <v>132</v>
      </c>
      <c r="S6" s="122" t="s">
        <v>159</v>
      </c>
    </row>
    <row r="7" spans="1:19" ht="24">
      <c r="A7" s="115"/>
      <c r="B7" s="162"/>
      <c r="C7" s="116"/>
      <c r="D7" s="116"/>
      <c r="E7" s="116"/>
      <c r="F7" s="123" t="s">
        <v>50</v>
      </c>
      <c r="G7" s="123" t="s">
        <v>55</v>
      </c>
      <c r="H7" s="123" t="s">
        <v>51</v>
      </c>
      <c r="I7" s="123" t="s">
        <v>52</v>
      </c>
      <c r="J7" s="123" t="s">
        <v>53</v>
      </c>
      <c r="K7" s="123" t="s">
        <v>54</v>
      </c>
      <c r="L7" s="123" t="s">
        <v>153</v>
      </c>
      <c r="M7" s="123" t="s">
        <v>154</v>
      </c>
      <c r="N7" s="123" t="s">
        <v>155</v>
      </c>
      <c r="O7" s="123" t="s">
        <v>22</v>
      </c>
      <c r="P7" s="123" t="s">
        <v>23</v>
      </c>
      <c r="Q7" s="69"/>
      <c r="R7" s="69" t="s">
        <v>136</v>
      </c>
      <c r="S7" s="123" t="s">
        <v>23</v>
      </c>
    </row>
    <row r="8" spans="1:19" ht="21" customHeight="1">
      <c r="A8" s="170" t="s">
        <v>108</v>
      </c>
      <c r="C8" s="63"/>
      <c r="F8" s="187"/>
      <c r="G8" s="187"/>
      <c r="H8" s="187"/>
      <c r="I8" s="187"/>
      <c r="J8" s="187"/>
      <c r="K8" s="187"/>
      <c r="L8" s="187"/>
      <c r="M8" s="187"/>
      <c r="N8" s="187"/>
      <c r="O8" s="187"/>
      <c r="P8" s="188"/>
      <c r="Q8" s="61"/>
      <c r="R8" s="68"/>
      <c r="S8" s="122"/>
    </row>
    <row r="9" spans="2:19" ht="16.5" customHeight="1">
      <c r="B9" s="109"/>
      <c r="C9" s="148" t="s">
        <v>27</v>
      </c>
      <c r="D9" s="148"/>
      <c r="E9" s="148"/>
      <c r="F9" s="72">
        <v>1538262</v>
      </c>
      <c r="G9" s="72">
        <v>1672340</v>
      </c>
      <c r="H9" s="72">
        <v>1732012</v>
      </c>
      <c r="I9" s="72">
        <v>1773306</v>
      </c>
      <c r="J9" s="72">
        <v>1807406</v>
      </c>
      <c r="K9" s="72">
        <v>1909238</v>
      </c>
      <c r="L9" s="72">
        <v>2068925</v>
      </c>
      <c r="M9" s="72">
        <v>2219989</v>
      </c>
      <c r="N9" s="72">
        <v>2091696</v>
      </c>
      <c r="O9" s="72">
        <v>2016337</v>
      </c>
      <c r="P9" s="72">
        <v>1942013</v>
      </c>
      <c r="Q9" s="72"/>
      <c r="R9" s="72">
        <v>21681043.01075269</v>
      </c>
      <c r="S9" s="72">
        <v>23397747</v>
      </c>
    </row>
    <row r="10" spans="2:19" ht="16.5" customHeight="1">
      <c r="B10" s="109"/>
      <c r="C10" s="109" t="s">
        <v>28</v>
      </c>
      <c r="D10" s="109"/>
      <c r="E10" s="109"/>
      <c r="F10" s="75">
        <v>924893</v>
      </c>
      <c r="G10" s="75">
        <v>972394</v>
      </c>
      <c r="H10" s="75">
        <v>991911</v>
      </c>
      <c r="I10" s="75">
        <v>1013249</v>
      </c>
      <c r="J10" s="75">
        <v>1058232</v>
      </c>
      <c r="K10" s="75">
        <v>1114238</v>
      </c>
      <c r="L10" s="75">
        <v>1206519</v>
      </c>
      <c r="M10" s="75">
        <v>1292262</v>
      </c>
      <c r="N10" s="75">
        <v>1237310</v>
      </c>
      <c r="O10" s="75">
        <v>1193994</v>
      </c>
      <c r="P10" s="75">
        <v>1151939</v>
      </c>
      <c r="Q10" s="75"/>
      <c r="R10" s="72">
        <v>12838645.161290321</v>
      </c>
      <c r="S10" s="72">
        <v>13878783</v>
      </c>
    </row>
    <row r="11" spans="2:19" ht="16.5" customHeight="1">
      <c r="B11" s="109"/>
      <c r="C11" s="109" t="s">
        <v>29</v>
      </c>
      <c r="D11" s="109"/>
      <c r="E11" s="109"/>
      <c r="F11" s="75">
        <v>613369</v>
      </c>
      <c r="G11" s="75">
        <v>699946</v>
      </c>
      <c r="H11" s="75">
        <v>740101</v>
      </c>
      <c r="I11" s="75">
        <v>760057</v>
      </c>
      <c r="J11" s="75">
        <v>749174</v>
      </c>
      <c r="K11" s="75">
        <v>795000</v>
      </c>
      <c r="L11" s="75">
        <v>862406</v>
      </c>
      <c r="M11" s="75">
        <v>927727</v>
      </c>
      <c r="N11" s="75">
        <v>854386</v>
      </c>
      <c r="O11" s="75">
        <v>822343</v>
      </c>
      <c r="P11" s="75">
        <f>P9-P10</f>
        <v>790074</v>
      </c>
      <c r="Q11" s="75"/>
      <c r="R11" s="72">
        <v>8842397.849462366</v>
      </c>
      <c r="S11" s="72">
        <f>S9-S10</f>
        <v>9518964</v>
      </c>
    </row>
    <row r="12" spans="2:19" ht="16.5" customHeight="1">
      <c r="B12" s="109"/>
      <c r="C12" s="109" t="s">
        <v>30</v>
      </c>
      <c r="D12" s="109"/>
      <c r="E12" s="109"/>
      <c r="F12" s="77">
        <v>508264</v>
      </c>
      <c r="G12" s="77">
        <v>570251</v>
      </c>
      <c r="H12" s="77">
        <v>610380</v>
      </c>
      <c r="I12" s="77">
        <v>614652</v>
      </c>
      <c r="J12" s="77">
        <v>618065</v>
      </c>
      <c r="K12" s="75">
        <v>646416</v>
      </c>
      <c r="L12" s="75">
        <v>688026</v>
      </c>
      <c r="M12" s="75">
        <v>746221</v>
      </c>
      <c r="N12" s="75">
        <v>779850</v>
      </c>
      <c r="O12" s="75">
        <v>756346</v>
      </c>
      <c r="P12" s="75">
        <v>729878</v>
      </c>
      <c r="Q12" s="75"/>
      <c r="R12" s="72">
        <v>8132752.688172043</v>
      </c>
      <c r="S12" s="72">
        <v>8793711</v>
      </c>
    </row>
    <row r="13" spans="2:19" ht="16.5" customHeight="1">
      <c r="B13" s="109"/>
      <c r="C13" s="148" t="s">
        <v>31</v>
      </c>
      <c r="D13" s="148"/>
      <c r="E13" s="148"/>
      <c r="F13" s="72">
        <v>105105</v>
      </c>
      <c r="G13" s="72">
        <v>129695</v>
      </c>
      <c r="H13" s="72">
        <v>129721</v>
      </c>
      <c r="I13" s="72">
        <v>145405</v>
      </c>
      <c r="J13" s="72">
        <v>131109</v>
      </c>
      <c r="K13" s="72">
        <v>148584</v>
      </c>
      <c r="L13" s="72">
        <v>174380</v>
      </c>
      <c r="M13" s="72">
        <v>181506</v>
      </c>
      <c r="N13" s="72">
        <v>74536</v>
      </c>
      <c r="O13" s="72">
        <v>65997</v>
      </c>
      <c r="P13" s="72">
        <f>P11-P12</f>
        <v>60196</v>
      </c>
      <c r="Q13" s="72"/>
      <c r="R13" s="72">
        <v>709645.1612903225</v>
      </c>
      <c r="S13" s="72">
        <f>S11-S12</f>
        <v>725253</v>
      </c>
    </row>
    <row r="14" spans="2:19" ht="16.5" customHeight="1">
      <c r="B14" s="109"/>
      <c r="C14" s="148" t="s">
        <v>32</v>
      </c>
      <c r="D14" s="148"/>
      <c r="E14" s="148"/>
      <c r="F14" s="72">
        <v>97765</v>
      </c>
      <c r="G14" s="72">
        <v>113950</v>
      </c>
      <c r="H14" s="72">
        <v>119708</v>
      </c>
      <c r="I14" s="72">
        <v>138472</v>
      </c>
      <c r="J14" s="72">
        <v>130983</v>
      </c>
      <c r="K14" s="72">
        <v>152766</v>
      </c>
      <c r="L14" s="72">
        <v>174519</v>
      </c>
      <c r="M14" s="72">
        <v>174669</v>
      </c>
      <c r="N14" s="72">
        <v>30939</v>
      </c>
      <c r="O14" s="72">
        <v>57524</v>
      </c>
      <c r="P14" s="72">
        <v>45400</v>
      </c>
      <c r="Q14" s="72"/>
      <c r="R14" s="72">
        <v>618537.6344086021</v>
      </c>
      <c r="S14" s="72">
        <v>546988</v>
      </c>
    </row>
    <row r="15" spans="2:19" ht="16.5" customHeight="1">
      <c r="B15" s="109"/>
      <c r="C15" s="109" t="s">
        <v>33</v>
      </c>
      <c r="D15" s="109"/>
      <c r="E15" s="109"/>
      <c r="F15" s="77">
        <v>43512</v>
      </c>
      <c r="G15" s="77">
        <v>51147</v>
      </c>
      <c r="H15" s="77">
        <v>49089</v>
      </c>
      <c r="I15" s="77">
        <v>54768</v>
      </c>
      <c r="J15" s="77">
        <v>48840</v>
      </c>
      <c r="K15" s="77">
        <v>56165</v>
      </c>
      <c r="L15" s="77">
        <v>64326</v>
      </c>
      <c r="M15" s="77">
        <v>63396</v>
      </c>
      <c r="N15" s="77">
        <v>22158</v>
      </c>
      <c r="O15" s="77">
        <v>27678</v>
      </c>
      <c r="P15" s="77">
        <v>22621</v>
      </c>
      <c r="Q15" s="77"/>
      <c r="R15" s="72">
        <v>297612.9032258065</v>
      </c>
      <c r="S15" s="72">
        <v>272542</v>
      </c>
    </row>
    <row r="16" spans="2:19" ht="16.5" customHeight="1">
      <c r="B16" s="109"/>
      <c r="C16" s="109" t="s">
        <v>34</v>
      </c>
      <c r="D16" s="109"/>
      <c r="E16" s="109"/>
      <c r="F16" s="77">
        <v>53228</v>
      </c>
      <c r="G16" s="77">
        <v>61614</v>
      </c>
      <c r="H16" s="77">
        <v>71648</v>
      </c>
      <c r="I16" s="77">
        <v>89049</v>
      </c>
      <c r="J16" s="77">
        <v>80537</v>
      </c>
      <c r="K16" s="77">
        <v>95022</v>
      </c>
      <c r="L16" s="77">
        <v>106224</v>
      </c>
      <c r="M16" s="77">
        <v>106463</v>
      </c>
      <c r="N16" s="77">
        <v>6530</v>
      </c>
      <c r="O16" s="77">
        <v>27873</v>
      </c>
      <c r="P16" s="77">
        <v>19650</v>
      </c>
      <c r="Q16" s="77"/>
      <c r="R16" s="72">
        <v>299709.6774193548</v>
      </c>
      <c r="S16" s="72">
        <v>236747</v>
      </c>
    </row>
    <row r="17" spans="2:19" ht="16.5" customHeight="1">
      <c r="B17" s="109"/>
      <c r="C17" s="109" t="s">
        <v>35</v>
      </c>
      <c r="D17" s="109"/>
      <c r="E17" s="109"/>
      <c r="F17" s="78" t="s">
        <v>133</v>
      </c>
      <c r="G17" s="78" t="s">
        <v>133</v>
      </c>
      <c r="H17" s="77">
        <v>865</v>
      </c>
      <c r="I17" s="77">
        <v>2717</v>
      </c>
      <c r="J17" s="77">
        <v>2606</v>
      </c>
      <c r="K17" s="77">
        <v>2035</v>
      </c>
      <c r="L17" s="77">
        <v>5500</v>
      </c>
      <c r="M17" s="78" t="s">
        <v>133</v>
      </c>
      <c r="N17" s="78" t="s">
        <v>133</v>
      </c>
      <c r="O17" s="78" t="s">
        <v>135</v>
      </c>
      <c r="P17" s="78" t="s">
        <v>135</v>
      </c>
      <c r="Q17" s="78"/>
      <c r="R17" s="112" t="s">
        <v>135</v>
      </c>
      <c r="S17" s="112" t="s">
        <v>135</v>
      </c>
    </row>
    <row r="18" spans="2:19" ht="16.5" customHeight="1">
      <c r="B18" s="109"/>
      <c r="C18" s="148" t="s">
        <v>36</v>
      </c>
      <c r="D18" s="148"/>
      <c r="E18" s="148"/>
      <c r="F18" s="72">
        <v>53228</v>
      </c>
      <c r="G18" s="72">
        <v>61614</v>
      </c>
      <c r="H18" s="72">
        <v>72513</v>
      </c>
      <c r="I18" s="72">
        <v>91766</v>
      </c>
      <c r="J18" s="72">
        <v>83143</v>
      </c>
      <c r="K18" s="72">
        <v>97057</v>
      </c>
      <c r="L18" s="72">
        <v>111724</v>
      </c>
      <c r="M18" s="72">
        <v>106463</v>
      </c>
      <c r="N18" s="72">
        <v>6530</v>
      </c>
      <c r="O18" s="72">
        <v>27873</v>
      </c>
      <c r="P18" s="72">
        <v>19650</v>
      </c>
      <c r="Q18" s="72"/>
      <c r="R18" s="72">
        <v>299709.6774193548</v>
      </c>
      <c r="S18" s="72">
        <v>236747</v>
      </c>
    </row>
    <row r="19" spans="2:19" ht="16.5" customHeight="1">
      <c r="B19" s="109"/>
      <c r="C19" s="109"/>
      <c r="D19" s="109"/>
      <c r="E19" s="109"/>
      <c r="F19" s="53"/>
      <c r="G19" s="53"/>
      <c r="H19" s="53"/>
      <c r="I19" s="53"/>
      <c r="J19" s="53"/>
      <c r="K19" s="53"/>
      <c r="L19" s="53"/>
      <c r="M19" s="53"/>
      <c r="N19" s="53"/>
      <c r="O19" s="53"/>
      <c r="P19" s="53"/>
      <c r="Q19" s="53"/>
      <c r="R19" s="53"/>
      <c r="S19" s="53"/>
    </row>
    <row r="20" spans="2:19" s="80" customFormat="1" ht="16.5" customHeight="1">
      <c r="B20" s="54"/>
      <c r="C20" s="54" t="s">
        <v>37</v>
      </c>
      <c r="D20" s="54"/>
      <c r="E20" s="54"/>
      <c r="F20" s="54">
        <v>110.6</v>
      </c>
      <c r="G20" s="54">
        <v>125.1</v>
      </c>
      <c r="H20" s="54">
        <v>121.96</v>
      </c>
      <c r="I20" s="54">
        <v>113.09</v>
      </c>
      <c r="J20" s="54">
        <v>107.58</v>
      </c>
      <c r="K20" s="54">
        <v>113.26</v>
      </c>
      <c r="L20" s="54">
        <v>117.02</v>
      </c>
      <c r="M20" s="54">
        <v>114.4</v>
      </c>
      <c r="N20" s="54">
        <v>100.55</v>
      </c>
      <c r="O20" s="54">
        <v>92.91</v>
      </c>
      <c r="P20" s="54">
        <v>85.77</v>
      </c>
      <c r="Q20" s="54"/>
      <c r="R20" s="54"/>
      <c r="S20" s="54"/>
    </row>
    <row r="21" spans="2:19" s="80" customFormat="1" ht="16.5" customHeight="1">
      <c r="B21" s="54"/>
      <c r="C21" s="82" t="s">
        <v>38</v>
      </c>
      <c r="D21" s="82"/>
      <c r="E21" s="82"/>
      <c r="F21" s="82">
        <v>100.41</v>
      </c>
      <c r="G21" s="82">
        <v>110.6</v>
      </c>
      <c r="H21" s="82">
        <v>121</v>
      </c>
      <c r="I21" s="82">
        <v>132.65</v>
      </c>
      <c r="J21" s="82">
        <v>135.25</v>
      </c>
      <c r="K21" s="82">
        <v>137.86</v>
      </c>
      <c r="L21" s="82">
        <v>150.08</v>
      </c>
      <c r="M21" s="82">
        <v>161.69</v>
      </c>
      <c r="N21" s="82">
        <v>143.74</v>
      </c>
      <c r="O21" s="82">
        <v>131.21</v>
      </c>
      <c r="P21" s="82">
        <v>113.28</v>
      </c>
      <c r="Q21" s="82"/>
      <c r="R21" s="82"/>
      <c r="S21" s="82"/>
    </row>
    <row r="22" spans="1:19" s="80" customFormat="1" ht="16.5" customHeight="1">
      <c r="A22" s="172" t="s">
        <v>49</v>
      </c>
      <c r="B22" s="169"/>
      <c r="C22" s="54"/>
      <c r="D22" s="54"/>
      <c r="E22" s="54"/>
      <c r="F22" s="54"/>
      <c r="G22" s="54"/>
      <c r="H22" s="54"/>
      <c r="I22" s="54"/>
      <c r="J22" s="54"/>
      <c r="K22" s="54"/>
      <c r="L22" s="54"/>
      <c r="M22" s="54"/>
      <c r="N22" s="54"/>
      <c r="O22" s="54"/>
      <c r="P22" s="54"/>
      <c r="Q22" s="54"/>
      <c r="R22" s="54"/>
      <c r="S22" s="54"/>
    </row>
    <row r="23" spans="1:19" s="80" customFormat="1" ht="16.5" customHeight="1">
      <c r="A23" s="173" t="s">
        <v>111</v>
      </c>
      <c r="B23" s="54"/>
      <c r="C23" s="54"/>
      <c r="D23" s="54"/>
      <c r="E23" s="54"/>
      <c r="F23" s="54"/>
      <c r="G23" s="54"/>
      <c r="H23" s="54"/>
      <c r="I23" s="54"/>
      <c r="J23" s="54"/>
      <c r="K23" s="54"/>
      <c r="L23" s="54"/>
      <c r="M23" s="54"/>
      <c r="N23" s="54"/>
      <c r="O23" s="81"/>
      <c r="P23" s="54"/>
      <c r="Q23" s="54"/>
      <c r="R23" s="54"/>
      <c r="S23" s="54"/>
    </row>
    <row r="24" spans="1:19" ht="13.5">
      <c r="A24" s="67"/>
      <c r="B24" s="149"/>
      <c r="C24" s="149"/>
      <c r="D24" s="109"/>
      <c r="E24" s="109" t="s">
        <v>39</v>
      </c>
      <c r="P24" s="57"/>
      <c r="Q24" s="57"/>
      <c r="R24" s="57"/>
      <c r="S24" s="57"/>
    </row>
    <row r="25" spans="1:19" ht="18" customHeight="1">
      <c r="A25" s="64"/>
      <c r="B25" s="109"/>
      <c r="C25" s="109"/>
      <c r="D25" s="109"/>
      <c r="E25" s="109"/>
      <c r="F25" s="213"/>
      <c r="G25" s="213"/>
      <c r="H25" s="213"/>
      <c r="I25" s="213"/>
      <c r="J25" s="213"/>
      <c r="K25" s="213"/>
      <c r="L25" s="213"/>
      <c r="M25" s="213"/>
      <c r="N25" s="213"/>
      <c r="O25" s="213"/>
      <c r="P25" s="61"/>
      <c r="Q25" s="61"/>
      <c r="R25" s="57"/>
      <c r="S25" s="57"/>
    </row>
    <row r="26" spans="1:19" ht="21" customHeight="1">
      <c r="A26" s="171" t="s">
        <v>109</v>
      </c>
      <c r="B26" s="108"/>
      <c r="C26" s="108"/>
      <c r="D26" s="108"/>
      <c r="E26" s="108"/>
      <c r="F26" s="69"/>
      <c r="G26" s="69"/>
      <c r="H26" s="69"/>
      <c r="I26" s="69"/>
      <c r="J26" s="69"/>
      <c r="K26" s="69"/>
      <c r="L26" s="69"/>
      <c r="M26" s="69"/>
      <c r="N26" s="69"/>
      <c r="O26" s="70"/>
      <c r="P26" s="69"/>
      <c r="Q26" s="106"/>
      <c r="R26" s="69"/>
      <c r="S26" s="69"/>
    </row>
    <row r="27" spans="2:19" ht="16.5" customHeight="1">
      <c r="B27" s="149"/>
      <c r="C27" s="150" t="s">
        <v>40</v>
      </c>
      <c r="D27" s="109"/>
      <c r="E27" s="109"/>
      <c r="F27" s="85" t="s">
        <v>134</v>
      </c>
      <c r="G27" s="85" t="s">
        <v>134</v>
      </c>
      <c r="H27" s="85" t="s">
        <v>134</v>
      </c>
      <c r="I27" s="85" t="s">
        <v>134</v>
      </c>
      <c r="J27" s="51">
        <v>1531428</v>
      </c>
      <c r="K27" s="51">
        <v>1637228</v>
      </c>
      <c r="L27" s="51">
        <v>1774467</v>
      </c>
      <c r="M27" s="51">
        <v>1909573</v>
      </c>
      <c r="N27" s="51">
        <v>1833098</v>
      </c>
      <c r="O27" s="51">
        <v>1790243</v>
      </c>
      <c r="P27" s="51">
        <v>1713307</v>
      </c>
      <c r="Q27" s="51"/>
      <c r="R27" s="73">
        <v>19249924.731182795</v>
      </c>
      <c r="S27" s="73">
        <f>SUM(S28:S29)</f>
        <v>20642253</v>
      </c>
    </row>
    <row r="28" spans="2:20" s="83" customFormat="1" ht="16.5" customHeight="1">
      <c r="B28" s="49"/>
      <c r="D28" s="50" t="s">
        <v>41</v>
      </c>
      <c r="E28" s="51"/>
      <c r="F28" s="51" t="s">
        <v>130</v>
      </c>
      <c r="G28" s="51" t="s">
        <v>130</v>
      </c>
      <c r="H28" s="51" t="s">
        <v>130</v>
      </c>
      <c r="I28" s="51" t="s">
        <v>130</v>
      </c>
      <c r="J28" s="51">
        <v>1332299</v>
      </c>
      <c r="K28" s="51">
        <v>1446635</v>
      </c>
      <c r="L28" s="51">
        <v>1580155</v>
      </c>
      <c r="M28" s="51">
        <v>1709491</v>
      </c>
      <c r="N28" s="51">
        <v>1598614</v>
      </c>
      <c r="O28" s="51">
        <v>1516172</v>
      </c>
      <c r="P28" s="51">
        <v>1429824</v>
      </c>
      <c r="Q28" s="51"/>
      <c r="R28" s="73">
        <v>16302924.731182795</v>
      </c>
      <c r="S28" s="73">
        <v>17226795</v>
      </c>
      <c r="T28" s="60"/>
    </row>
    <row r="29" spans="2:20" s="83" customFormat="1" ht="16.5" customHeight="1">
      <c r="B29" s="49"/>
      <c r="D29" s="50" t="s">
        <v>42</v>
      </c>
      <c r="E29" s="51"/>
      <c r="F29" s="51" t="s">
        <v>130</v>
      </c>
      <c r="G29" s="51" t="s">
        <v>130</v>
      </c>
      <c r="H29" s="51" t="s">
        <v>130</v>
      </c>
      <c r="I29" s="51" t="s">
        <v>130</v>
      </c>
      <c r="J29" s="51">
        <v>199129</v>
      </c>
      <c r="K29" s="51">
        <v>190593</v>
      </c>
      <c r="L29" s="51">
        <v>194312</v>
      </c>
      <c r="M29" s="51">
        <v>200082</v>
      </c>
      <c r="N29" s="51">
        <v>234484</v>
      </c>
      <c r="O29" s="51">
        <v>274071</v>
      </c>
      <c r="P29" s="51">
        <v>283483</v>
      </c>
      <c r="Q29" s="51"/>
      <c r="R29" s="73">
        <v>2947000</v>
      </c>
      <c r="S29" s="73">
        <v>3415458</v>
      </c>
      <c r="T29" s="60"/>
    </row>
    <row r="30" spans="2:20" s="83" customFormat="1" ht="16.5" customHeight="1">
      <c r="B30" s="49"/>
      <c r="C30" s="50" t="s">
        <v>43</v>
      </c>
      <c r="D30" s="49"/>
      <c r="E30" s="51"/>
      <c r="F30" s="51" t="s">
        <v>130</v>
      </c>
      <c r="G30" s="51" t="s">
        <v>130</v>
      </c>
      <c r="H30" s="51" t="s">
        <v>130</v>
      </c>
      <c r="I30" s="51" t="s">
        <v>130</v>
      </c>
      <c r="J30" s="51">
        <v>119408</v>
      </c>
      <c r="K30" s="51">
        <v>120636</v>
      </c>
      <c r="L30" s="51">
        <v>133387</v>
      </c>
      <c r="M30" s="51">
        <v>144340</v>
      </c>
      <c r="N30" s="51">
        <v>115550</v>
      </c>
      <c r="O30" s="51">
        <v>101692</v>
      </c>
      <c r="P30" s="51">
        <v>106830</v>
      </c>
      <c r="Q30" s="51"/>
      <c r="R30" s="73">
        <v>1093462.365591398</v>
      </c>
      <c r="S30" s="73">
        <v>1287108</v>
      </c>
      <c r="T30" s="60"/>
    </row>
    <row r="31" spans="2:20" s="83" customFormat="1" ht="16.5" customHeight="1">
      <c r="B31" s="49"/>
      <c r="C31" s="49" t="s">
        <v>44</v>
      </c>
      <c r="D31" s="49"/>
      <c r="E31" s="49"/>
      <c r="F31" s="51" t="s">
        <v>130</v>
      </c>
      <c r="G31" s="51" t="s">
        <v>130</v>
      </c>
      <c r="H31" s="51" t="s">
        <v>130</v>
      </c>
      <c r="I31" s="51" t="s">
        <v>130</v>
      </c>
      <c r="J31" s="51">
        <v>156570</v>
      </c>
      <c r="K31" s="51">
        <v>151374</v>
      </c>
      <c r="L31" s="51">
        <v>161071</v>
      </c>
      <c r="M31" s="51">
        <v>166076</v>
      </c>
      <c r="N31" s="51">
        <v>143048</v>
      </c>
      <c r="O31" s="51">
        <v>124402</v>
      </c>
      <c r="P31" s="51">
        <v>121876</v>
      </c>
      <c r="Q31" s="51"/>
      <c r="R31" s="73">
        <v>1337655.9139784947</v>
      </c>
      <c r="S31" s="73">
        <v>1468386</v>
      </c>
      <c r="T31" s="60"/>
    </row>
    <row r="32" spans="1:19" s="83" customFormat="1" ht="16.5" customHeight="1">
      <c r="A32" s="173" t="s">
        <v>106</v>
      </c>
      <c r="B32" s="49"/>
      <c r="C32" s="49"/>
      <c r="D32" s="49"/>
      <c r="E32" s="49"/>
      <c r="F32" s="51"/>
      <c r="G32" s="51"/>
      <c r="H32" s="51"/>
      <c r="I32" s="51"/>
      <c r="J32" s="51"/>
      <c r="K32" s="51"/>
      <c r="L32" s="51"/>
      <c r="M32" s="51"/>
      <c r="N32" s="51"/>
      <c r="O32" s="51"/>
      <c r="P32" s="51"/>
      <c r="Q32" s="51"/>
      <c r="R32" s="73"/>
      <c r="S32" s="73"/>
    </row>
    <row r="33" spans="2:19" ht="16.5" customHeight="1">
      <c r="B33" s="109"/>
      <c r="C33" s="149"/>
      <c r="D33" s="109"/>
      <c r="E33" s="109"/>
      <c r="F33" s="53"/>
      <c r="G33" s="53"/>
      <c r="H33" s="53"/>
      <c r="I33" s="53"/>
      <c r="J33" s="53"/>
      <c r="K33" s="53"/>
      <c r="L33" s="53"/>
      <c r="M33" s="53"/>
      <c r="N33" s="53"/>
      <c r="O33" s="53"/>
      <c r="P33" s="53"/>
      <c r="Q33" s="53"/>
      <c r="R33" s="53"/>
      <c r="S33" s="53"/>
    </row>
    <row r="34" spans="1:19" ht="21.75" customHeight="1">
      <c r="A34" s="171" t="s">
        <v>110</v>
      </c>
      <c r="B34" s="151"/>
      <c r="C34" s="108"/>
      <c r="D34" s="108"/>
      <c r="E34" s="108"/>
      <c r="F34" s="71"/>
      <c r="G34" s="71"/>
      <c r="H34" s="71"/>
      <c r="I34" s="71"/>
      <c r="J34" s="71"/>
      <c r="K34" s="71"/>
      <c r="L34" s="71"/>
      <c r="M34" s="71"/>
      <c r="N34" s="71"/>
      <c r="O34" s="84"/>
      <c r="P34" s="84"/>
      <c r="Q34" s="84"/>
      <c r="R34" s="84"/>
      <c r="S34" s="84"/>
    </row>
    <row r="35" spans="2:20" s="83" customFormat="1" ht="16.5" customHeight="1">
      <c r="B35" s="49"/>
      <c r="C35" s="50" t="s">
        <v>45</v>
      </c>
      <c r="D35" s="50"/>
      <c r="E35" s="49"/>
      <c r="F35" s="49">
        <v>930433</v>
      </c>
      <c r="G35" s="49">
        <v>902655</v>
      </c>
      <c r="H35" s="49">
        <v>889676</v>
      </c>
      <c r="I35" s="49">
        <v>907121</v>
      </c>
      <c r="J35" s="49">
        <v>966273</v>
      </c>
      <c r="K35" s="49">
        <v>966224</v>
      </c>
      <c r="L35" s="49">
        <v>1002251</v>
      </c>
      <c r="M35" s="49">
        <v>1016034</v>
      </c>
      <c r="N35" s="49">
        <v>938331</v>
      </c>
      <c r="O35" s="49">
        <v>876578</v>
      </c>
      <c r="P35" s="49">
        <v>875859</v>
      </c>
      <c r="Q35" s="49"/>
      <c r="R35" s="73">
        <v>9425569.892473118</v>
      </c>
      <c r="S35" s="73">
        <v>10552518</v>
      </c>
      <c r="T35" s="60"/>
    </row>
    <row r="36" spans="2:20" s="83" customFormat="1" ht="16.5" customHeight="1">
      <c r="B36" s="49"/>
      <c r="C36" s="50" t="s">
        <v>46</v>
      </c>
      <c r="D36" s="50"/>
      <c r="E36" s="49"/>
      <c r="F36" s="49">
        <v>607829</v>
      </c>
      <c r="G36" s="49">
        <v>769685</v>
      </c>
      <c r="H36" s="49">
        <v>842336</v>
      </c>
      <c r="I36" s="49">
        <v>866185</v>
      </c>
      <c r="J36" s="49">
        <v>841133</v>
      </c>
      <c r="K36" s="49">
        <v>943014</v>
      </c>
      <c r="L36" s="49">
        <v>1066674</v>
      </c>
      <c r="M36" s="49">
        <v>1203955</v>
      </c>
      <c r="N36" s="49">
        <v>1153365</v>
      </c>
      <c r="O36" s="49">
        <v>1139759</v>
      </c>
      <c r="P36" s="49">
        <f>SUM(P37:P39)</f>
        <v>1066154</v>
      </c>
      <c r="Q36" s="49"/>
      <c r="R36" s="73">
        <v>12255473.118279569</v>
      </c>
      <c r="S36" s="73">
        <f>SUM(S37:S39)</f>
        <v>12845229</v>
      </c>
      <c r="T36" s="60"/>
    </row>
    <row r="37" spans="2:20" s="83" customFormat="1" ht="16.5" customHeight="1">
      <c r="B37" s="49"/>
      <c r="D37" s="50" t="s">
        <v>47</v>
      </c>
      <c r="E37" s="49"/>
      <c r="F37" s="49">
        <v>252698</v>
      </c>
      <c r="G37" s="49">
        <v>341747</v>
      </c>
      <c r="H37" s="49">
        <v>343940</v>
      </c>
      <c r="I37" s="49">
        <v>326380</v>
      </c>
      <c r="J37" s="49">
        <v>325597</v>
      </c>
      <c r="K37" s="49">
        <v>387412</v>
      </c>
      <c r="L37" s="49">
        <v>426453</v>
      </c>
      <c r="M37" s="49">
        <v>434799</v>
      </c>
      <c r="N37" s="49">
        <v>502862</v>
      </c>
      <c r="O37" s="49">
        <v>557687</v>
      </c>
      <c r="P37" s="49">
        <v>521970</v>
      </c>
      <c r="Q37" s="49"/>
      <c r="R37" s="73">
        <v>5996634.408602151</v>
      </c>
      <c r="S37" s="73">
        <v>6288795</v>
      </c>
      <c r="T37" s="60"/>
    </row>
    <row r="38" spans="2:20" s="83" customFormat="1" ht="16.5" customHeight="1">
      <c r="B38" s="49"/>
      <c r="D38" s="50" t="s">
        <v>48</v>
      </c>
      <c r="E38" s="49"/>
      <c r="F38" s="49">
        <v>247449</v>
      </c>
      <c r="G38" s="49">
        <v>311312</v>
      </c>
      <c r="H38" s="49">
        <v>354477</v>
      </c>
      <c r="I38" s="49">
        <v>402392</v>
      </c>
      <c r="J38" s="49">
        <v>408906</v>
      </c>
      <c r="K38" s="49">
        <v>434800</v>
      </c>
      <c r="L38" s="49">
        <v>507158</v>
      </c>
      <c r="M38" s="49">
        <v>603219</v>
      </c>
      <c r="N38" s="49">
        <v>523407</v>
      </c>
      <c r="O38" s="49">
        <v>458584</v>
      </c>
      <c r="P38" s="49">
        <v>413936</v>
      </c>
      <c r="Q38" s="49"/>
      <c r="R38" s="73">
        <v>4931010.752688172</v>
      </c>
      <c r="S38" s="73">
        <v>4987181</v>
      </c>
      <c r="T38" s="60"/>
    </row>
    <row r="39" spans="2:20" s="83" customFormat="1" ht="16.5" customHeight="1">
      <c r="B39" s="49"/>
      <c r="D39" s="49" t="s">
        <v>44</v>
      </c>
      <c r="E39" s="49"/>
      <c r="F39" s="49">
        <v>107682</v>
      </c>
      <c r="G39" s="49">
        <v>116626</v>
      </c>
      <c r="H39" s="49">
        <v>143919</v>
      </c>
      <c r="I39" s="49">
        <v>137413</v>
      </c>
      <c r="J39" s="49">
        <v>106630</v>
      </c>
      <c r="K39" s="49">
        <v>120802</v>
      </c>
      <c r="L39" s="49">
        <v>133063</v>
      </c>
      <c r="M39" s="49">
        <v>165937</v>
      </c>
      <c r="N39" s="49">
        <v>127096</v>
      </c>
      <c r="O39" s="49">
        <v>123488</v>
      </c>
      <c r="P39" s="49">
        <v>130248</v>
      </c>
      <c r="Q39" s="49"/>
      <c r="R39" s="73">
        <v>1327827.9569892474</v>
      </c>
      <c r="S39" s="73">
        <v>1569253</v>
      </c>
      <c r="T39" s="60"/>
    </row>
    <row r="40" spans="2:19" s="83" customFormat="1" ht="16.5" customHeight="1">
      <c r="B40" s="49"/>
      <c r="D40" s="49"/>
      <c r="E40" s="49"/>
      <c r="F40" s="49"/>
      <c r="G40" s="49"/>
      <c r="H40" s="49"/>
      <c r="I40" s="49"/>
      <c r="J40" s="49"/>
      <c r="K40" s="49"/>
      <c r="L40" s="49"/>
      <c r="M40" s="49"/>
      <c r="N40" s="49"/>
      <c r="O40" s="76"/>
      <c r="P40" s="76"/>
      <c r="Q40" s="76"/>
      <c r="R40" s="74"/>
      <c r="S40" s="74"/>
    </row>
  </sheetData>
  <sheetProtection password="E59C" sheet="1" objects="1" scenarios="1"/>
  <mergeCells count="1">
    <mergeCell ref="F25:O25"/>
  </mergeCells>
  <printOptions horizontalCentered="1"/>
  <pageMargins left="0.3937007874015748" right="0.3937007874015748" top="0.6692913385826772" bottom="0.4724409448818898" header="0.2362204724409449" footer="0.31496062992125984"/>
  <pageSetup fitToHeight="1" fitToWidth="1" horizontalDpi="600" verticalDpi="600" orientation="landscape" paperSize="8"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J43"/>
  <sheetViews>
    <sheetView showGridLines="0" zoomScale="90" zoomScaleNormal="90" workbookViewId="0" topLeftCell="A1">
      <pane xSplit="5" ySplit="5" topLeftCell="F6" activePane="bottomRight" state="frozen"/>
      <selection pane="topLeft" activeCell="A1" sqref="A1"/>
      <selection pane="topRight" activeCell="F1" sqref="F1"/>
      <selection pane="bottomLeft" activeCell="A7" sqref="A7"/>
      <selection pane="bottomRight" activeCell="J12" sqref="J12"/>
    </sheetView>
  </sheetViews>
  <sheetFormatPr defaultColWidth="9.00390625" defaultRowHeight="13.5" outlineLevelCol="1"/>
  <cols>
    <col min="1" max="1" width="3.625" style="152" customWidth="1"/>
    <col min="2" max="2" width="1.625" style="57" customWidth="1"/>
    <col min="3" max="3" width="3.125" style="57" customWidth="1"/>
    <col min="4" max="4" width="4.375" style="57" customWidth="1"/>
    <col min="5" max="5" width="35.75390625" style="57" customWidth="1"/>
    <col min="6" max="8" width="9.375" style="57" customWidth="1"/>
    <col min="9" max="9" width="9.375" style="58" customWidth="1"/>
    <col min="10" max="14" width="9.375" style="57" customWidth="1"/>
    <col min="15" max="16" width="9.375" style="58" customWidth="1"/>
    <col min="17" max="17" width="3.50390625" style="58" customWidth="1"/>
    <col min="18" max="18" width="11.25390625" style="109" customWidth="1" outlineLevel="1"/>
    <col min="19" max="19" width="9.875" style="58" customWidth="1"/>
    <col min="20" max="34" width="9.50390625" style="152" customWidth="1"/>
    <col min="35" max="16384" width="9.00390625" style="152" customWidth="1"/>
  </cols>
  <sheetData>
    <row r="1" spans="1:19" ht="16.5" customHeight="1">
      <c r="A1" s="146" t="s">
        <v>105</v>
      </c>
      <c r="F1" s="49"/>
      <c r="G1" s="49"/>
      <c r="H1" s="49"/>
      <c r="I1" s="49"/>
      <c r="J1" s="49"/>
      <c r="K1" s="49"/>
      <c r="L1" s="49"/>
      <c r="M1" s="49"/>
      <c r="N1" s="49"/>
      <c r="O1" s="76"/>
      <c r="P1" s="76"/>
      <c r="Q1" s="76"/>
      <c r="R1" s="49"/>
      <c r="S1" s="76"/>
    </row>
    <row r="2" spans="1:19" ht="16.5" customHeight="1">
      <c r="A2" s="153" t="s">
        <v>56</v>
      </c>
      <c r="F2" s="49"/>
      <c r="G2" s="49"/>
      <c r="H2" s="49"/>
      <c r="I2" s="49"/>
      <c r="J2" s="49"/>
      <c r="K2" s="49"/>
      <c r="L2" s="49"/>
      <c r="M2" s="49"/>
      <c r="N2" s="49"/>
      <c r="O2" s="76"/>
      <c r="P2" s="76"/>
      <c r="Q2" s="76"/>
      <c r="R2" s="49"/>
      <c r="S2" s="76"/>
    </row>
    <row r="3" spans="1:19" ht="16.5" customHeight="1">
      <c r="A3" s="153" t="s">
        <v>57</v>
      </c>
      <c r="F3" s="49"/>
      <c r="G3" s="49"/>
      <c r="H3" s="49"/>
      <c r="I3" s="49"/>
      <c r="J3" s="49"/>
      <c r="K3" s="49"/>
      <c r="L3" s="49"/>
      <c r="M3" s="49"/>
      <c r="N3" s="49"/>
      <c r="O3" s="76"/>
      <c r="P3" s="76"/>
      <c r="Q3" s="76"/>
      <c r="R3" s="49"/>
      <c r="S3" s="122" t="s">
        <v>158</v>
      </c>
    </row>
    <row r="4" spans="6:19" ht="16.5" customHeight="1">
      <c r="F4" s="66"/>
      <c r="G4" s="66"/>
      <c r="H4" s="66"/>
      <c r="I4" s="66"/>
      <c r="J4" s="66"/>
      <c r="K4" s="66"/>
      <c r="L4" s="66"/>
      <c r="M4" s="66"/>
      <c r="N4" s="66"/>
      <c r="O4" s="66"/>
      <c r="P4" s="121" t="s">
        <v>21</v>
      </c>
      <c r="Q4" s="61"/>
      <c r="R4" s="108"/>
      <c r="S4" s="122" t="s">
        <v>159</v>
      </c>
    </row>
    <row r="5" spans="1:19" ht="23.25" customHeight="1">
      <c r="A5" s="161"/>
      <c r="B5" s="162"/>
      <c r="C5" s="116"/>
      <c r="D5" s="116"/>
      <c r="E5" s="116"/>
      <c r="F5" s="123" t="s">
        <v>50</v>
      </c>
      <c r="G5" s="123" t="s">
        <v>55</v>
      </c>
      <c r="H5" s="123" t="s">
        <v>51</v>
      </c>
      <c r="I5" s="123" t="s">
        <v>52</v>
      </c>
      <c r="J5" s="123" t="s">
        <v>53</v>
      </c>
      <c r="K5" s="123" t="s">
        <v>54</v>
      </c>
      <c r="L5" s="123" t="s">
        <v>153</v>
      </c>
      <c r="M5" s="123" t="s">
        <v>154</v>
      </c>
      <c r="N5" s="123" t="s">
        <v>155</v>
      </c>
      <c r="O5" s="123" t="s">
        <v>22</v>
      </c>
      <c r="P5" s="123" t="s">
        <v>23</v>
      </c>
      <c r="Q5" s="69"/>
      <c r="R5" s="123" t="s">
        <v>22</v>
      </c>
      <c r="S5" s="123" t="s">
        <v>23</v>
      </c>
    </row>
    <row r="6" spans="1:19" ht="21.75" customHeight="1">
      <c r="A6" s="170" t="s">
        <v>112</v>
      </c>
      <c r="F6" s="49"/>
      <c r="G6" s="49"/>
      <c r="H6" s="49"/>
      <c r="I6" s="49"/>
      <c r="J6" s="49"/>
      <c r="K6" s="49"/>
      <c r="L6" s="49"/>
      <c r="M6" s="49"/>
      <c r="N6" s="49"/>
      <c r="O6" s="76"/>
      <c r="P6" s="76"/>
      <c r="Q6" s="76"/>
      <c r="R6" s="49"/>
      <c r="S6" s="122"/>
    </row>
    <row r="7" spans="1:20" ht="16.5" customHeight="1">
      <c r="A7" s="156"/>
      <c r="B7" s="159"/>
      <c r="C7" s="159" t="s">
        <v>58</v>
      </c>
      <c r="D7" s="159"/>
      <c r="E7" s="159"/>
      <c r="F7" s="159">
        <v>78239</v>
      </c>
      <c r="G7" s="159">
        <v>80799</v>
      </c>
      <c r="H7" s="159">
        <v>83551</v>
      </c>
      <c r="I7" s="159">
        <v>92515</v>
      </c>
      <c r="J7" s="159">
        <v>110478</v>
      </c>
      <c r="K7" s="159">
        <v>110385</v>
      </c>
      <c r="L7" s="159">
        <v>114985</v>
      </c>
      <c r="M7" s="159">
        <v>126033</v>
      </c>
      <c r="N7" s="159">
        <v>124406</v>
      </c>
      <c r="O7" s="159">
        <v>109826</v>
      </c>
      <c r="P7" s="159">
        <v>110822</v>
      </c>
      <c r="Q7" s="159"/>
      <c r="R7" s="159">
        <v>1180924.7311827957</v>
      </c>
      <c r="S7" s="159">
        <f>(P7/83)*1000</f>
        <v>1335204.8192771084</v>
      </c>
      <c r="T7" s="154"/>
    </row>
    <row r="8" spans="2:19" s="154" customFormat="1" ht="16.5" customHeight="1">
      <c r="B8" s="49"/>
      <c r="C8" s="49" t="s">
        <v>59</v>
      </c>
      <c r="D8" s="49"/>
      <c r="E8" s="49"/>
      <c r="F8" s="73">
        <v>62142</v>
      </c>
      <c r="G8" s="73">
        <v>73782</v>
      </c>
      <c r="H8" s="73">
        <v>69558</v>
      </c>
      <c r="I8" s="73">
        <v>67684</v>
      </c>
      <c r="J8" s="73">
        <v>66796</v>
      </c>
      <c r="K8" s="73">
        <v>67468</v>
      </c>
      <c r="L8" s="73">
        <v>72432</v>
      </c>
      <c r="M8" s="73">
        <v>72762</v>
      </c>
      <c r="N8" s="73">
        <v>74886</v>
      </c>
      <c r="O8" s="73">
        <v>70329</v>
      </c>
      <c r="P8" s="73">
        <v>67239</v>
      </c>
      <c r="Q8" s="73"/>
      <c r="R8" s="73">
        <v>756225.806451613</v>
      </c>
      <c r="S8" s="73">
        <f>(P8/83)*1000</f>
        <v>810108.4337349398</v>
      </c>
    </row>
    <row r="9" spans="2:19" s="154" customFormat="1" ht="17.25" customHeight="1">
      <c r="B9" s="49"/>
      <c r="C9" s="49" t="s">
        <v>60</v>
      </c>
      <c r="D9" s="49"/>
      <c r="E9" s="49"/>
      <c r="F9" s="49">
        <v>73329</v>
      </c>
      <c r="G9" s="49">
        <v>75676</v>
      </c>
      <c r="H9" s="49">
        <v>73956</v>
      </c>
      <c r="I9" s="49">
        <v>75507</v>
      </c>
      <c r="J9" s="49">
        <v>84701</v>
      </c>
      <c r="K9" s="49">
        <v>102054</v>
      </c>
      <c r="L9" s="49">
        <v>85800</v>
      </c>
      <c r="M9" s="49">
        <v>85215</v>
      </c>
      <c r="N9" s="49">
        <v>96958</v>
      </c>
      <c r="O9" s="49">
        <v>66979</v>
      </c>
      <c r="P9" s="49">
        <v>66976</v>
      </c>
      <c r="Q9" s="49"/>
      <c r="R9" s="73">
        <v>720204.3010752689</v>
      </c>
      <c r="S9" s="73">
        <v>806940</v>
      </c>
    </row>
    <row r="10" spans="2:19" s="154" customFormat="1" ht="9" customHeight="1">
      <c r="B10" s="49"/>
      <c r="C10" s="49"/>
      <c r="D10" s="49"/>
      <c r="E10" s="49"/>
      <c r="F10" s="49"/>
      <c r="G10" s="49"/>
      <c r="H10" s="49"/>
      <c r="I10" s="49"/>
      <c r="J10" s="49"/>
      <c r="K10" s="49"/>
      <c r="L10" s="49"/>
      <c r="M10" s="49"/>
      <c r="N10" s="49"/>
      <c r="O10" s="76"/>
      <c r="P10" s="49"/>
      <c r="Q10" s="49"/>
      <c r="R10" s="73"/>
      <c r="S10" s="73"/>
    </row>
    <row r="11" spans="1:19" s="154" customFormat="1" ht="24" customHeight="1">
      <c r="A11" s="174" t="s">
        <v>61</v>
      </c>
      <c r="B11" s="52"/>
      <c r="C11" s="52"/>
      <c r="D11" s="52"/>
      <c r="E11" s="52"/>
      <c r="F11" s="52"/>
      <c r="G11" s="52"/>
      <c r="H11" s="52"/>
      <c r="I11" s="52"/>
      <c r="J11" s="52"/>
      <c r="K11" s="52"/>
      <c r="L11" s="52"/>
      <c r="M11" s="52"/>
      <c r="N11" s="52"/>
      <c r="O11" s="113"/>
      <c r="P11" s="52"/>
      <c r="Q11" s="52"/>
      <c r="R11" s="52"/>
      <c r="S11" s="52"/>
    </row>
    <row r="12" spans="2:19" s="154" customFormat="1" ht="16.5" customHeight="1">
      <c r="B12" s="49"/>
      <c r="C12" s="49" t="s">
        <v>62</v>
      </c>
      <c r="D12" s="49"/>
      <c r="E12" s="49"/>
      <c r="F12" s="75">
        <v>102728</v>
      </c>
      <c r="G12" s="75">
        <v>105138</v>
      </c>
      <c r="H12" s="75">
        <v>182730</v>
      </c>
      <c r="I12" s="75">
        <v>151080</v>
      </c>
      <c r="J12" s="75">
        <v>129170</v>
      </c>
      <c r="K12" s="75">
        <v>173479</v>
      </c>
      <c r="L12" s="75">
        <v>167297</v>
      </c>
      <c r="M12" s="75">
        <v>194363</v>
      </c>
      <c r="N12" s="75">
        <v>87488</v>
      </c>
      <c r="O12" s="75">
        <v>190703</v>
      </c>
      <c r="P12" s="75">
        <v>130050</v>
      </c>
      <c r="Q12" s="75"/>
      <c r="R12" s="72">
        <v>2050569.8924731181</v>
      </c>
      <c r="S12" s="72">
        <v>1566867</v>
      </c>
    </row>
    <row r="13" spans="2:19" s="154" customFormat="1" ht="16.5" customHeight="1">
      <c r="B13" s="49"/>
      <c r="C13" s="49" t="s">
        <v>63</v>
      </c>
      <c r="D13" s="49"/>
      <c r="E13" s="49"/>
      <c r="F13" s="75">
        <v>-60197</v>
      </c>
      <c r="G13" s="75">
        <v>-81421</v>
      </c>
      <c r="H13" s="75">
        <v>97983</v>
      </c>
      <c r="I13" s="75">
        <v>-63404</v>
      </c>
      <c r="J13" s="75">
        <v>-96081</v>
      </c>
      <c r="K13" s="75">
        <v>-120051</v>
      </c>
      <c r="L13" s="75">
        <v>-115432</v>
      </c>
      <c r="M13" s="75">
        <v>-198350</v>
      </c>
      <c r="N13" s="75">
        <v>-283172</v>
      </c>
      <c r="O13" s="75">
        <v>-89570</v>
      </c>
      <c r="P13" s="75">
        <v>-92008</v>
      </c>
      <c r="Q13" s="75"/>
      <c r="R13" s="72">
        <v>-963118.2795698924</v>
      </c>
      <c r="S13" s="72">
        <v>-1108530</v>
      </c>
    </row>
    <row r="14" spans="2:19" s="154" customFormat="1" ht="16.5" customHeight="1">
      <c r="B14" s="49"/>
      <c r="C14" s="49" t="s">
        <v>84</v>
      </c>
      <c r="D14" s="49"/>
      <c r="E14" s="49"/>
      <c r="F14" s="75">
        <v>42531</v>
      </c>
      <c r="G14" s="75">
        <v>23717</v>
      </c>
      <c r="H14" s="75">
        <v>280713</v>
      </c>
      <c r="I14" s="75">
        <v>87676</v>
      </c>
      <c r="J14" s="75">
        <v>33089</v>
      </c>
      <c r="K14" s="75">
        <v>53428</v>
      </c>
      <c r="L14" s="75">
        <v>51865</v>
      </c>
      <c r="M14" s="75">
        <v>-3987</v>
      </c>
      <c r="N14" s="75">
        <v>-195684</v>
      </c>
      <c r="O14" s="75">
        <v>101133</v>
      </c>
      <c r="P14" s="75">
        <f>SUM(P12:P13)</f>
        <v>38042</v>
      </c>
      <c r="Q14" s="75"/>
      <c r="R14" s="72">
        <v>1087451.612903226</v>
      </c>
      <c r="S14" s="72">
        <f>SUM(S12:S13)</f>
        <v>458337</v>
      </c>
    </row>
    <row r="15" spans="2:19" s="154" customFormat="1" ht="16.5" customHeight="1">
      <c r="B15" s="49"/>
      <c r="C15" s="49" t="s">
        <v>64</v>
      </c>
      <c r="D15" s="49"/>
      <c r="E15" s="49"/>
      <c r="F15" s="75">
        <v>-88382</v>
      </c>
      <c r="G15" s="75">
        <v>36235</v>
      </c>
      <c r="H15" s="75">
        <v>-67143</v>
      </c>
      <c r="I15" s="75">
        <v>-74835</v>
      </c>
      <c r="J15" s="75">
        <v>-56439</v>
      </c>
      <c r="K15" s="75">
        <v>-59989</v>
      </c>
      <c r="L15" s="75">
        <v>9282</v>
      </c>
      <c r="M15" s="75">
        <v>-72185</v>
      </c>
      <c r="N15" s="75">
        <v>295914</v>
      </c>
      <c r="O15" s="75">
        <v>-113378</v>
      </c>
      <c r="P15" s="75">
        <v>-92108</v>
      </c>
      <c r="Q15" s="75"/>
      <c r="R15" s="72">
        <v>-1219118.2795698924</v>
      </c>
      <c r="S15" s="72">
        <v>-1109735</v>
      </c>
    </row>
    <row r="16" spans="2:19" s="154" customFormat="1" ht="11.25" customHeight="1">
      <c r="B16" s="49"/>
      <c r="C16" s="49"/>
      <c r="D16" s="49"/>
      <c r="E16" s="49"/>
      <c r="F16" s="49"/>
      <c r="G16" s="49"/>
      <c r="H16" s="49"/>
      <c r="I16" s="49"/>
      <c r="J16" s="49"/>
      <c r="K16" s="49"/>
      <c r="L16" s="49"/>
      <c r="M16" s="49"/>
      <c r="N16" s="49"/>
      <c r="O16" s="49"/>
      <c r="P16" s="49"/>
      <c r="Q16" s="86"/>
      <c r="R16" s="73"/>
      <c r="S16" s="73"/>
    </row>
    <row r="17" spans="1:19" s="154" customFormat="1" ht="21.75" customHeight="1">
      <c r="A17" s="174" t="s">
        <v>65</v>
      </c>
      <c r="B17" s="52"/>
      <c r="C17" s="52"/>
      <c r="D17" s="52"/>
      <c r="E17" s="52"/>
      <c r="F17" s="52"/>
      <c r="G17" s="52"/>
      <c r="H17" s="52"/>
      <c r="I17" s="52"/>
      <c r="J17" s="52"/>
      <c r="K17" s="52"/>
      <c r="L17" s="52"/>
      <c r="M17" s="52"/>
      <c r="N17" s="52"/>
      <c r="O17" s="52"/>
      <c r="P17" s="52"/>
      <c r="Q17" s="114"/>
      <c r="R17" s="52"/>
      <c r="S17" s="52"/>
    </row>
    <row r="18" spans="2:19" s="154" customFormat="1" ht="16.5" customHeight="1">
      <c r="B18" s="49"/>
      <c r="C18" s="49" t="s">
        <v>66</v>
      </c>
      <c r="D18" s="49"/>
      <c r="E18" s="49"/>
      <c r="F18" s="49">
        <v>137857</v>
      </c>
      <c r="G18" s="49">
        <v>205585</v>
      </c>
      <c r="H18" s="49">
        <v>200437</v>
      </c>
      <c r="I18" s="49">
        <v>249125</v>
      </c>
      <c r="J18" s="49">
        <v>188449</v>
      </c>
      <c r="K18" s="49">
        <v>188687</v>
      </c>
      <c r="L18" s="49">
        <v>257331</v>
      </c>
      <c r="M18" s="49">
        <v>172138</v>
      </c>
      <c r="N18" s="49">
        <v>260527</v>
      </c>
      <c r="O18" s="49">
        <v>243888</v>
      </c>
      <c r="P18" s="49">
        <f>179169+2010</f>
        <v>181179</v>
      </c>
      <c r="Q18" s="49"/>
      <c r="R18" s="73">
        <v>2622451.6129032257</v>
      </c>
      <c r="S18" s="73">
        <f>2158663+24217</f>
        <v>2182880</v>
      </c>
    </row>
    <row r="19" spans="2:20" ht="16.5" customHeight="1">
      <c r="B19" s="49"/>
      <c r="C19" s="49" t="s">
        <v>67</v>
      </c>
      <c r="D19" s="49"/>
      <c r="E19" s="49"/>
      <c r="F19" s="49">
        <v>176383</v>
      </c>
      <c r="G19" s="49">
        <v>162176</v>
      </c>
      <c r="H19" s="49">
        <v>146051</v>
      </c>
      <c r="I19" s="49">
        <v>145369</v>
      </c>
      <c r="J19" s="49">
        <v>167365</v>
      </c>
      <c r="K19" s="49">
        <v>169245</v>
      </c>
      <c r="L19" s="49">
        <v>184354</v>
      </c>
      <c r="M19" s="49">
        <v>192023</v>
      </c>
      <c r="N19" s="49">
        <v>191570</v>
      </c>
      <c r="O19" s="49">
        <v>169251</v>
      </c>
      <c r="P19" s="49">
        <v>171033</v>
      </c>
      <c r="Q19" s="49"/>
      <c r="R19" s="73">
        <v>1819903.2258064516</v>
      </c>
      <c r="S19" s="73">
        <f>1033735+1026903</f>
        <v>2060638</v>
      </c>
      <c r="T19" s="154"/>
    </row>
    <row r="20" spans="2:19" s="154" customFormat="1" ht="16.5" customHeight="1">
      <c r="B20" s="49"/>
      <c r="C20" s="49" t="s">
        <v>107</v>
      </c>
      <c r="D20" s="49"/>
      <c r="E20" s="49"/>
      <c r="F20" s="49">
        <v>538928</v>
      </c>
      <c r="G20" s="49">
        <v>561403</v>
      </c>
      <c r="H20" s="49">
        <v>484615</v>
      </c>
      <c r="I20" s="49">
        <v>432732</v>
      </c>
      <c r="J20" s="49">
        <v>410085</v>
      </c>
      <c r="K20" s="49">
        <v>381277</v>
      </c>
      <c r="L20" s="49">
        <v>415648</v>
      </c>
      <c r="M20" s="49">
        <v>384372</v>
      </c>
      <c r="N20" s="49">
        <v>779195</v>
      </c>
      <c r="O20" s="49">
        <v>684445</v>
      </c>
      <c r="P20" s="49">
        <f>39927+111096+479422</f>
        <v>630445</v>
      </c>
      <c r="Q20" s="49"/>
      <c r="R20" s="73">
        <v>7359623.655913979</v>
      </c>
      <c r="S20" s="73">
        <f>481048+1338506+5776169</f>
        <v>7595723</v>
      </c>
    </row>
    <row r="21" spans="2:19" s="154" customFormat="1" ht="16.5" customHeight="1">
      <c r="B21" s="49"/>
      <c r="C21" s="49" t="s">
        <v>68</v>
      </c>
      <c r="D21" s="49"/>
      <c r="E21" s="49"/>
      <c r="F21" s="49">
        <v>1704791</v>
      </c>
      <c r="G21" s="49">
        <v>1832928</v>
      </c>
      <c r="H21" s="49">
        <v>1884922</v>
      </c>
      <c r="I21" s="49">
        <v>1852793</v>
      </c>
      <c r="J21" s="49">
        <v>1953669</v>
      </c>
      <c r="K21" s="49">
        <v>2041183</v>
      </c>
      <c r="L21" s="49">
        <v>2243406</v>
      </c>
      <c r="M21" s="49">
        <v>2214368</v>
      </c>
      <c r="N21" s="49">
        <v>2513495</v>
      </c>
      <c r="O21" s="49">
        <v>2383943</v>
      </c>
      <c r="P21" s="49">
        <v>2262396</v>
      </c>
      <c r="Q21" s="49"/>
      <c r="R21" s="73">
        <v>25633795.69892473</v>
      </c>
      <c r="S21" s="73">
        <v>27257783</v>
      </c>
    </row>
    <row r="22" spans="2:19" s="154" customFormat="1" ht="16.5" customHeight="1">
      <c r="B22" s="49"/>
      <c r="C22" s="49" t="s">
        <v>69</v>
      </c>
      <c r="D22" s="49"/>
      <c r="E22" s="49"/>
      <c r="F22" s="49">
        <v>556728</v>
      </c>
      <c r="G22" s="49">
        <v>633020</v>
      </c>
      <c r="H22" s="49">
        <v>657514</v>
      </c>
      <c r="I22" s="49">
        <v>795131</v>
      </c>
      <c r="J22" s="49">
        <v>862998</v>
      </c>
      <c r="K22" s="49">
        <v>960245</v>
      </c>
      <c r="L22" s="49">
        <v>1070913</v>
      </c>
      <c r="M22" s="49">
        <v>1080196</v>
      </c>
      <c r="N22" s="49">
        <v>975373</v>
      </c>
      <c r="O22" s="49">
        <v>973341</v>
      </c>
      <c r="P22" s="49">
        <v>929877</v>
      </c>
      <c r="Q22" s="49"/>
      <c r="R22" s="73">
        <v>10466032.258064518</v>
      </c>
      <c r="S22" s="73">
        <v>11203337</v>
      </c>
    </row>
    <row r="23" spans="2:19" s="154" customFormat="1" ht="23.25" customHeight="1">
      <c r="B23" s="49"/>
      <c r="C23" s="49"/>
      <c r="D23" s="49"/>
      <c r="E23" s="49"/>
      <c r="F23" s="49"/>
      <c r="G23" s="49"/>
      <c r="H23" s="49"/>
      <c r="I23" s="49"/>
      <c r="J23" s="49"/>
      <c r="K23" s="49"/>
      <c r="L23" s="49"/>
      <c r="M23" s="49"/>
      <c r="N23" s="49"/>
      <c r="O23" s="49"/>
      <c r="P23" s="49"/>
      <c r="Q23" s="49"/>
      <c r="R23" s="73"/>
      <c r="S23" s="73"/>
    </row>
    <row r="24" spans="1:19" ht="21" customHeight="1">
      <c r="A24" s="171" t="s">
        <v>70</v>
      </c>
      <c r="B24" s="68"/>
      <c r="C24" s="68"/>
      <c r="D24" s="68"/>
      <c r="E24" s="68"/>
      <c r="F24" s="68"/>
      <c r="G24" s="214"/>
      <c r="H24" s="214"/>
      <c r="I24" s="214"/>
      <c r="J24" s="214"/>
      <c r="K24" s="214"/>
      <c r="L24" s="214"/>
      <c r="M24" s="214"/>
      <c r="N24" s="214"/>
      <c r="O24" s="214"/>
      <c r="P24" s="87"/>
      <c r="Q24" s="68"/>
      <c r="R24" s="108"/>
      <c r="S24" s="68"/>
    </row>
    <row r="25" spans="2:19" ht="13.5">
      <c r="B25" s="67"/>
      <c r="F25" s="106"/>
      <c r="G25" s="106"/>
      <c r="H25" s="106"/>
      <c r="I25" s="106"/>
      <c r="J25" s="106"/>
      <c r="K25" s="106"/>
      <c r="L25" s="106"/>
      <c r="M25" s="106"/>
      <c r="N25" s="106"/>
      <c r="O25" s="88"/>
      <c r="P25" s="106"/>
      <c r="Q25" s="106"/>
      <c r="R25" s="110"/>
      <c r="S25" s="106"/>
    </row>
    <row r="26" spans="2:19" s="89" customFormat="1" ht="16.5" customHeight="1">
      <c r="B26" s="57"/>
      <c r="C26" s="57" t="s">
        <v>71</v>
      </c>
      <c r="D26" s="57"/>
      <c r="E26" s="90"/>
      <c r="F26" s="53">
        <v>0.06832711202642983</v>
      </c>
      <c r="G26" s="53">
        <v>0.07755300955547317</v>
      </c>
      <c r="H26" s="53">
        <v>0.0748961323593601</v>
      </c>
      <c r="I26" s="53">
        <v>0.08199656460870261</v>
      </c>
      <c r="J26" s="53">
        <v>0.07253987205973644</v>
      </c>
      <c r="K26" s="53">
        <v>0.07782371815352512</v>
      </c>
      <c r="L26" s="53">
        <v>0.08428531725412956</v>
      </c>
      <c r="M26" s="53">
        <v>0.08175986457590556</v>
      </c>
      <c r="N26" s="53">
        <v>0.03563424130466378</v>
      </c>
      <c r="O26" s="53">
        <v>0.03273113571788843</v>
      </c>
      <c r="P26" s="53">
        <v>0.031</v>
      </c>
      <c r="Q26" s="53"/>
      <c r="R26" s="73"/>
      <c r="S26" s="73"/>
    </row>
    <row r="27" spans="2:19" s="89" customFormat="1" ht="16.5" customHeight="1">
      <c r="B27" s="57"/>
      <c r="C27" s="57" t="s">
        <v>72</v>
      </c>
      <c r="D27" s="57"/>
      <c r="E27" s="90"/>
      <c r="F27" s="53">
        <v>0.03460268796862953</v>
      </c>
      <c r="G27" s="53">
        <v>0.03684298647404236</v>
      </c>
      <c r="H27" s="53">
        <v>0.04186633810851195</v>
      </c>
      <c r="I27" s="53">
        <v>0.05174854198880509</v>
      </c>
      <c r="J27" s="53">
        <v>0.046001285820673386</v>
      </c>
      <c r="K27" s="53">
        <v>0.05083546420090109</v>
      </c>
      <c r="L27" s="53">
        <v>0.05400099085273753</v>
      </c>
      <c r="M27" s="53">
        <v>0.04795654392882127</v>
      </c>
      <c r="N27" s="53">
        <v>0.0031218685698112918</v>
      </c>
      <c r="O27" s="53">
        <v>0.01382358206986233</v>
      </c>
      <c r="P27" s="53">
        <v>0.01</v>
      </c>
      <c r="Q27" s="53"/>
      <c r="R27" s="49"/>
      <c r="S27" s="49"/>
    </row>
    <row r="28" spans="2:19" s="91" customFormat="1" ht="16.5" customHeight="1">
      <c r="B28" s="55"/>
      <c r="C28" s="55" t="s">
        <v>73</v>
      </c>
      <c r="D28" s="55"/>
      <c r="E28" s="92"/>
      <c r="F28" s="53">
        <v>0.09693380463544198</v>
      </c>
      <c r="G28" s="53">
        <v>0.10357487467934386</v>
      </c>
      <c r="H28" s="53">
        <v>0.11237673707163082</v>
      </c>
      <c r="I28" s="53">
        <v>0.12634332545115978</v>
      </c>
      <c r="J28" s="53">
        <v>0.10028532158836857</v>
      </c>
      <c r="K28" s="53">
        <v>0.10646633498661451</v>
      </c>
      <c r="L28" s="53">
        <v>0.11001015184441584</v>
      </c>
      <c r="M28" s="53">
        <v>0.0989842913585504</v>
      </c>
      <c r="N28" s="53">
        <v>0.006353471958372598</v>
      </c>
      <c r="O28" s="53">
        <v>0.028606557965920088</v>
      </c>
      <c r="P28" s="53">
        <v>0.021</v>
      </c>
      <c r="Q28" s="53"/>
      <c r="R28" s="79"/>
      <c r="S28" s="79"/>
    </row>
    <row r="29" spans="2:19" s="93" customFormat="1" ht="16.5" customHeight="1">
      <c r="B29" s="54"/>
      <c r="C29" s="54" t="s">
        <v>74</v>
      </c>
      <c r="D29" s="54"/>
      <c r="E29" s="94"/>
      <c r="F29" s="53">
        <v>0.3265667169758639</v>
      </c>
      <c r="G29" s="53">
        <v>0.34535999231830167</v>
      </c>
      <c r="H29" s="53">
        <v>0.3488282273749259</v>
      </c>
      <c r="I29" s="53">
        <v>0.429152636047308</v>
      </c>
      <c r="J29" s="53">
        <v>0.44173194128585747</v>
      </c>
      <c r="K29" s="53">
        <v>0.47043552684889106</v>
      </c>
      <c r="L29" s="53">
        <v>0.47736031730324335</v>
      </c>
      <c r="M29" s="53">
        <v>0.48781232387751267</v>
      </c>
      <c r="N29" s="53">
        <v>0.3880544819066678</v>
      </c>
      <c r="O29" s="53">
        <v>0.4082903827818031</v>
      </c>
      <c r="P29" s="53">
        <v>0.411</v>
      </c>
      <c r="Q29" s="53"/>
      <c r="R29" s="79"/>
      <c r="S29" s="79"/>
    </row>
    <row r="30" spans="2:19" s="93" customFormat="1" ht="11.25" customHeight="1">
      <c r="B30" s="94"/>
      <c r="C30" s="94"/>
      <c r="D30" s="94"/>
      <c r="E30" s="94"/>
      <c r="F30" s="53"/>
      <c r="G30" s="53"/>
      <c r="H30" s="53"/>
      <c r="I30" s="53"/>
      <c r="J30" s="53"/>
      <c r="K30" s="53"/>
      <c r="L30" s="53"/>
      <c r="M30" s="53"/>
      <c r="N30" s="53"/>
      <c r="O30" s="53"/>
      <c r="P30" s="53"/>
      <c r="Q30" s="53"/>
      <c r="R30" s="79"/>
      <c r="S30" s="79"/>
    </row>
    <row r="31" spans="3:19" ht="16.5" customHeight="1">
      <c r="C31" s="63" t="s">
        <v>75</v>
      </c>
      <c r="D31" s="63"/>
      <c r="F31" s="53"/>
      <c r="G31" s="53"/>
      <c r="H31" s="53"/>
      <c r="I31" s="53"/>
      <c r="J31" s="53"/>
      <c r="K31" s="53"/>
      <c r="L31" s="53"/>
      <c r="M31" s="53"/>
      <c r="N31" s="53"/>
      <c r="O31" s="53"/>
      <c r="P31" s="53"/>
      <c r="Q31" s="53"/>
      <c r="R31" s="73"/>
      <c r="S31" s="73"/>
    </row>
    <row r="32" spans="3:19" ht="16.5" customHeight="1">
      <c r="C32" s="63"/>
      <c r="D32" s="63" t="s">
        <v>184</v>
      </c>
      <c r="E32" s="63"/>
      <c r="F32" s="95">
        <v>76.85</v>
      </c>
      <c r="G32" s="95">
        <v>88.27</v>
      </c>
      <c r="H32" s="95">
        <v>99.79</v>
      </c>
      <c r="I32" s="95">
        <v>123.63</v>
      </c>
      <c r="J32" s="95">
        <v>112.64</v>
      </c>
      <c r="K32" s="95">
        <v>132.33</v>
      </c>
      <c r="L32" s="95">
        <v>153.1</v>
      </c>
      <c r="M32" s="95">
        <v>146.04</v>
      </c>
      <c r="N32" s="95">
        <v>9.02</v>
      </c>
      <c r="O32" s="95">
        <v>38.41</v>
      </c>
      <c r="P32" s="95">
        <v>27.08</v>
      </c>
      <c r="Q32" s="95"/>
      <c r="R32" s="95">
        <v>0.413010752688172</v>
      </c>
      <c r="S32" s="95">
        <v>0.33</v>
      </c>
    </row>
    <row r="33" spans="3:19" ht="16.5" customHeight="1">
      <c r="C33" s="63"/>
      <c r="D33" s="63" t="s">
        <v>185</v>
      </c>
      <c r="E33" s="63"/>
      <c r="F33" s="95">
        <v>71.02</v>
      </c>
      <c r="G33" s="95">
        <v>82.46</v>
      </c>
      <c r="H33" s="95">
        <v>96.81</v>
      </c>
      <c r="I33" s="95">
        <v>123.63</v>
      </c>
      <c r="J33" s="95">
        <v>112.64</v>
      </c>
      <c r="K33" s="95">
        <v>123.33</v>
      </c>
      <c r="L33" s="95">
        <v>151.89</v>
      </c>
      <c r="M33" s="95">
        <v>142.15</v>
      </c>
      <c r="N33" s="95">
        <v>8.75</v>
      </c>
      <c r="O33" s="95">
        <v>37.36</v>
      </c>
      <c r="P33" s="95">
        <v>26.53</v>
      </c>
      <c r="Q33" s="95"/>
      <c r="R33" s="95">
        <v>0.4017204301075269</v>
      </c>
      <c r="S33" s="95">
        <v>0.32</v>
      </c>
    </row>
    <row r="34" spans="3:19" ht="16.5" customHeight="1">
      <c r="C34" s="63" t="s">
        <v>76</v>
      </c>
      <c r="E34" s="63"/>
      <c r="F34" s="95">
        <v>12</v>
      </c>
      <c r="G34" s="95">
        <v>13</v>
      </c>
      <c r="H34" s="95">
        <v>14</v>
      </c>
      <c r="I34" s="95">
        <v>18</v>
      </c>
      <c r="J34" s="95">
        <v>20</v>
      </c>
      <c r="K34" s="95">
        <v>24</v>
      </c>
      <c r="L34" s="95">
        <v>28</v>
      </c>
      <c r="M34" s="95">
        <v>33</v>
      </c>
      <c r="N34" s="95">
        <v>33</v>
      </c>
      <c r="O34" s="95">
        <v>33</v>
      </c>
      <c r="P34" s="95">
        <v>33</v>
      </c>
      <c r="Q34" s="95"/>
      <c r="R34" s="95">
        <v>0.3548387096774194</v>
      </c>
      <c r="S34" s="95">
        <v>0.4</v>
      </c>
    </row>
    <row r="35" spans="1:36" s="155" customFormat="1" ht="16.5" customHeight="1">
      <c r="A35" s="107"/>
      <c r="B35" s="107"/>
      <c r="C35" s="57" t="s">
        <v>77</v>
      </c>
      <c r="D35" s="107"/>
      <c r="E35" s="107"/>
      <c r="F35" s="107"/>
      <c r="G35" s="107"/>
      <c r="H35" s="107"/>
      <c r="I35" s="96"/>
      <c r="J35" s="107"/>
      <c r="K35" s="63"/>
      <c r="L35" s="97"/>
      <c r="M35" s="107"/>
      <c r="N35" s="107"/>
      <c r="O35" s="107"/>
      <c r="P35" s="107"/>
      <c r="Q35" s="107"/>
      <c r="R35" s="111"/>
      <c r="S35" s="107"/>
      <c r="T35" s="107"/>
      <c r="U35" s="107"/>
      <c r="V35" s="107"/>
      <c r="W35" s="107"/>
      <c r="X35" s="107"/>
      <c r="Y35" s="107"/>
      <c r="Z35" s="107"/>
      <c r="AA35" s="107"/>
      <c r="AB35" s="107"/>
      <c r="AC35" s="107"/>
      <c r="AD35" s="107"/>
      <c r="AE35" s="107"/>
      <c r="AF35" s="107"/>
      <c r="AG35" s="107"/>
      <c r="AH35" s="107"/>
      <c r="AI35" s="107"/>
      <c r="AJ35" s="107"/>
    </row>
    <row r="36" spans="3:19" ht="17.25" customHeight="1">
      <c r="C36" s="63"/>
      <c r="D36" s="57" t="s">
        <v>78</v>
      </c>
      <c r="F36" s="49">
        <v>2495</v>
      </c>
      <c r="G36" s="49">
        <v>2735</v>
      </c>
      <c r="H36" s="49">
        <v>2470</v>
      </c>
      <c r="I36" s="49">
        <v>2365</v>
      </c>
      <c r="J36" s="49">
        <v>2345</v>
      </c>
      <c r="K36" s="49">
        <v>2360</v>
      </c>
      <c r="L36" s="49">
        <v>2775</v>
      </c>
      <c r="M36" s="49">
        <v>2950</v>
      </c>
      <c r="N36" s="49">
        <v>1986</v>
      </c>
      <c r="O36" s="49">
        <v>1473</v>
      </c>
      <c r="P36" s="49">
        <v>1647</v>
      </c>
      <c r="Q36" s="49"/>
      <c r="R36" s="54">
        <f>O36/93</f>
        <v>15.838709677419354</v>
      </c>
      <c r="S36" s="54">
        <f>P36/83</f>
        <v>19.843373493975903</v>
      </c>
    </row>
    <row r="37" spans="4:19" ht="15" customHeight="1">
      <c r="D37" s="57" t="s">
        <v>79</v>
      </c>
      <c r="F37" s="57">
        <v>1627</v>
      </c>
      <c r="G37" s="98">
        <v>1563</v>
      </c>
      <c r="H37" s="98">
        <v>1637</v>
      </c>
      <c r="I37" s="98">
        <v>1607</v>
      </c>
      <c r="J37" s="98">
        <v>1782</v>
      </c>
      <c r="K37" s="98">
        <v>1646</v>
      </c>
      <c r="L37" s="98">
        <v>1991</v>
      </c>
      <c r="M37" s="98">
        <v>1395</v>
      </c>
      <c r="N37" s="98">
        <v>770</v>
      </c>
      <c r="O37" s="49">
        <v>1089</v>
      </c>
      <c r="P37" s="49">
        <v>818</v>
      </c>
      <c r="Q37" s="57"/>
      <c r="R37" s="54">
        <f>O37/93</f>
        <v>11.709677419354838</v>
      </c>
      <c r="S37" s="54">
        <f>P37/83</f>
        <v>9.855421686746988</v>
      </c>
    </row>
    <row r="38" spans="16:19" ht="21.75" customHeight="1">
      <c r="P38" s="57"/>
      <c r="Q38" s="57"/>
      <c r="S38" s="57"/>
    </row>
    <row r="39" spans="1:19" ht="21" customHeight="1">
      <c r="A39" s="175" t="s">
        <v>80</v>
      </c>
      <c r="P39" s="61" t="s">
        <v>85</v>
      </c>
      <c r="Q39" s="57"/>
      <c r="S39" s="57"/>
    </row>
    <row r="40" spans="1:19" ht="23.25" customHeight="1">
      <c r="A40" s="156"/>
      <c r="B40" s="157"/>
      <c r="C40" s="116"/>
      <c r="D40" s="116"/>
      <c r="E40" s="116"/>
      <c r="F40" s="123" t="s">
        <v>50</v>
      </c>
      <c r="G40" s="123" t="s">
        <v>55</v>
      </c>
      <c r="H40" s="123" t="s">
        <v>51</v>
      </c>
      <c r="I40" s="123" t="s">
        <v>52</v>
      </c>
      <c r="J40" s="123" t="s">
        <v>53</v>
      </c>
      <c r="K40" s="123" t="s">
        <v>54</v>
      </c>
      <c r="L40" s="123" t="s">
        <v>153</v>
      </c>
      <c r="M40" s="123" t="s">
        <v>154</v>
      </c>
      <c r="N40" s="123" t="s">
        <v>155</v>
      </c>
      <c r="O40" s="123" t="s">
        <v>22</v>
      </c>
      <c r="P40" s="123" t="s">
        <v>23</v>
      </c>
      <c r="Q40" s="57"/>
      <c r="S40" s="57"/>
    </row>
    <row r="41" spans="1:19" s="154" customFormat="1" ht="16.5" customHeight="1">
      <c r="A41" s="158"/>
      <c r="B41" s="159"/>
      <c r="C41" s="49" t="s">
        <v>81</v>
      </c>
      <c r="D41" s="49"/>
      <c r="E41" s="49"/>
      <c r="F41" s="55">
        <v>40.4</v>
      </c>
      <c r="G41" s="55">
        <v>40</v>
      </c>
      <c r="H41" s="55">
        <v>39.4</v>
      </c>
      <c r="I41" s="55">
        <v>38.8</v>
      </c>
      <c r="J41" s="55">
        <v>40.1</v>
      </c>
      <c r="K41" s="55">
        <v>39.9</v>
      </c>
      <c r="L41" s="55">
        <v>40.3</v>
      </c>
      <c r="M41" s="55">
        <v>40.3</v>
      </c>
      <c r="N41" s="55">
        <v>40.8</v>
      </c>
      <c r="O41" s="55">
        <v>41.1</v>
      </c>
      <c r="P41" s="55">
        <v>40.1</v>
      </c>
      <c r="Q41" s="55"/>
      <c r="R41" s="99"/>
      <c r="S41" s="99"/>
    </row>
    <row r="42" spans="2:19" s="154" customFormat="1" ht="16.5" customHeight="1">
      <c r="B42" s="49"/>
      <c r="C42" s="49" t="s">
        <v>82</v>
      </c>
      <c r="D42" s="49"/>
      <c r="E42" s="49"/>
      <c r="F42" s="55">
        <v>33.7</v>
      </c>
      <c r="G42" s="55">
        <v>34.2</v>
      </c>
      <c r="H42" s="55">
        <v>35.1</v>
      </c>
      <c r="I42" s="55">
        <v>34.3</v>
      </c>
      <c r="J42" s="55">
        <v>34.9</v>
      </c>
      <c r="K42" s="55">
        <v>36.2</v>
      </c>
      <c r="L42" s="55">
        <v>41.5</v>
      </c>
      <c r="M42" s="55">
        <v>43</v>
      </c>
      <c r="N42" s="55">
        <v>67.6</v>
      </c>
      <c r="O42" s="55">
        <v>67.4</v>
      </c>
      <c r="P42" s="55">
        <v>68.9</v>
      </c>
      <c r="Q42" s="55"/>
      <c r="R42" s="99"/>
      <c r="S42" s="99"/>
    </row>
    <row r="43" spans="1:19" s="154" customFormat="1" ht="16.5" customHeight="1">
      <c r="A43" s="160"/>
      <c r="B43" s="52"/>
      <c r="C43" s="52" t="s">
        <v>83</v>
      </c>
      <c r="D43" s="52"/>
      <c r="E43" s="52"/>
      <c r="F43" s="56">
        <v>74.2</v>
      </c>
      <c r="G43" s="56">
        <v>74.2</v>
      </c>
      <c r="H43" s="56">
        <v>74.6</v>
      </c>
      <c r="I43" s="56">
        <v>73.1</v>
      </c>
      <c r="J43" s="56">
        <v>75</v>
      </c>
      <c r="K43" s="56">
        <v>76.1</v>
      </c>
      <c r="L43" s="56">
        <v>81.9</v>
      </c>
      <c r="M43" s="56">
        <v>83.4</v>
      </c>
      <c r="N43" s="56">
        <v>108.4</v>
      </c>
      <c r="O43" s="56">
        <v>108.5</v>
      </c>
      <c r="P43" s="56">
        <v>109</v>
      </c>
      <c r="Q43" s="55"/>
      <c r="R43" s="99"/>
      <c r="S43" s="99"/>
    </row>
  </sheetData>
  <sheetProtection password="E59C" sheet="1" objects="1" scenarios="1"/>
  <mergeCells count="1">
    <mergeCell ref="G24:O24"/>
  </mergeCells>
  <printOptions horizontalCentered="1"/>
  <pageMargins left="0.3937007874015748" right="0.3937007874015748" top="0.6692913385826772" bottom="0.4724409448818898" header="0.2362204724409449" footer="0.31496062992125984"/>
  <pageSetup fitToHeight="1" fitToWidth="1" horizontalDpi="600" verticalDpi="600" orientation="landscape" paperSize="8" r:id="rId1"/>
  <headerFooter alignWithMargins="0">
    <oddFooter>&amp;C- 1 -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727"/>
  <sheetViews>
    <sheetView showGridLines="0" zoomScale="90" zoomScaleNormal="90" workbookViewId="0" topLeftCell="A1">
      <pane xSplit="5" ySplit="4" topLeftCell="F5" activePane="bottomRight" state="frozen"/>
      <selection pane="topLeft" activeCell="A1" sqref="A1"/>
      <selection pane="topRight" activeCell="F1" sqref="F1"/>
      <selection pane="bottomLeft" activeCell="A6" sqref="A6"/>
      <selection pane="bottomRight" activeCell="H11" sqref="H11"/>
    </sheetView>
  </sheetViews>
  <sheetFormatPr defaultColWidth="9.00390625" defaultRowHeight="13.5"/>
  <cols>
    <col min="1" max="1" width="2.875" style="152" customWidth="1"/>
    <col min="2" max="2" width="1.625" style="57" customWidth="1"/>
    <col min="3" max="3" width="3.125" style="57" customWidth="1"/>
    <col min="4" max="4" width="4.375" style="57" customWidth="1"/>
    <col min="5" max="5" width="30.875" style="57" customWidth="1"/>
    <col min="6" max="9" width="9.125" style="152" customWidth="1"/>
    <col min="10" max="10" width="2.125" style="152" customWidth="1"/>
    <col min="11" max="12" width="9.125" style="152" bestFit="1" customWidth="1"/>
    <col min="13" max="13" width="9.125" style="62" bestFit="1" customWidth="1"/>
    <col min="14" max="14" width="9.125" style="152" bestFit="1" customWidth="1"/>
    <col min="15" max="15" width="2.125" style="152" customWidth="1"/>
    <col min="16" max="18" width="9.125" style="152" bestFit="1" customWidth="1"/>
    <col min="19" max="19" width="9.125" style="152" customWidth="1"/>
    <col min="20" max="20" width="2.125" style="152" customWidth="1"/>
    <col min="21" max="23" width="9.125" style="152" bestFit="1" customWidth="1"/>
    <col min="24" max="24" width="9.125" style="152" customWidth="1"/>
    <col min="25" max="16384" width="9.00390625" style="152" customWidth="1"/>
  </cols>
  <sheetData>
    <row r="1" spans="1:24" ht="30" customHeight="1">
      <c r="A1" s="146" t="s">
        <v>86</v>
      </c>
      <c r="F1" s="59"/>
      <c r="L1" s="59"/>
      <c r="Q1" s="59"/>
      <c r="S1" s="59"/>
      <c r="V1" s="59"/>
      <c r="X1" s="59"/>
    </row>
    <row r="2" spans="5:24" ht="13.5">
      <c r="E2" s="57" t="s">
        <v>131</v>
      </c>
      <c r="F2" s="61"/>
      <c r="L2" s="61"/>
      <c r="Q2" s="61"/>
      <c r="S2" s="61"/>
      <c r="V2" s="61"/>
      <c r="X2" s="61"/>
    </row>
    <row r="3" spans="1:24" ht="21" customHeight="1">
      <c r="A3" s="176"/>
      <c r="B3" s="100"/>
      <c r="C3" s="101"/>
      <c r="F3" s="178"/>
      <c r="G3" s="178"/>
      <c r="H3" s="178"/>
      <c r="I3" s="178"/>
      <c r="J3" s="179"/>
      <c r="K3" s="178"/>
      <c r="L3" s="178"/>
      <c r="M3" s="178"/>
      <c r="N3" s="178"/>
      <c r="O3" s="179"/>
      <c r="P3" s="178"/>
      <c r="Q3" s="178"/>
      <c r="R3" s="178"/>
      <c r="S3" s="178"/>
      <c r="U3" s="178"/>
      <c r="V3" s="178"/>
      <c r="W3" s="178"/>
      <c r="X3" s="121" t="s">
        <v>164</v>
      </c>
    </row>
    <row r="4" spans="1:24" ht="28.5" customHeight="1">
      <c r="A4" s="161"/>
      <c r="B4" s="162"/>
      <c r="C4" s="163"/>
      <c r="D4" s="163"/>
      <c r="E4" s="163"/>
      <c r="F4" s="102" t="s">
        <v>88</v>
      </c>
      <c r="G4" s="102" t="s">
        <v>89</v>
      </c>
      <c r="H4" s="102" t="s">
        <v>90</v>
      </c>
      <c r="I4" s="102" t="s">
        <v>91</v>
      </c>
      <c r="K4" s="102" t="s">
        <v>92</v>
      </c>
      <c r="L4" s="102" t="s">
        <v>93</v>
      </c>
      <c r="M4" s="102" t="s">
        <v>94</v>
      </c>
      <c r="N4" s="102" t="s">
        <v>95</v>
      </c>
      <c r="P4" s="102" t="s">
        <v>96</v>
      </c>
      <c r="Q4" s="102" t="s">
        <v>97</v>
      </c>
      <c r="R4" s="102" t="s">
        <v>98</v>
      </c>
      <c r="S4" s="102" t="s">
        <v>99</v>
      </c>
      <c r="U4" s="102" t="s">
        <v>100</v>
      </c>
      <c r="V4" s="102" t="s">
        <v>101</v>
      </c>
      <c r="W4" s="102" t="s">
        <v>102</v>
      </c>
      <c r="X4" s="166" t="s">
        <v>103</v>
      </c>
    </row>
    <row r="5" spans="1:24" ht="21" customHeight="1">
      <c r="A5" s="176" t="s">
        <v>113</v>
      </c>
      <c r="B5" s="100"/>
      <c r="C5" s="101"/>
      <c r="F5" s="179"/>
      <c r="G5" s="179"/>
      <c r="H5" s="179"/>
      <c r="I5" s="179"/>
      <c r="J5" s="179"/>
      <c r="K5" s="179"/>
      <c r="L5" s="179"/>
      <c r="M5" s="179"/>
      <c r="N5" s="179"/>
      <c r="O5" s="179"/>
      <c r="P5" s="179"/>
      <c r="Q5" s="179"/>
      <c r="R5" s="179"/>
      <c r="S5" s="179"/>
      <c r="U5" s="179"/>
      <c r="V5" s="179"/>
      <c r="W5" s="179"/>
      <c r="X5" s="121"/>
    </row>
    <row r="6" spans="3:24" ht="16.5" customHeight="1">
      <c r="C6" s="148" t="s">
        <v>114</v>
      </c>
      <c r="D6" s="101"/>
      <c r="E6" s="101"/>
      <c r="F6" s="103">
        <v>530113</v>
      </c>
      <c r="G6" s="103">
        <v>558260</v>
      </c>
      <c r="H6" s="103">
        <v>552039</v>
      </c>
      <c r="I6" s="103">
        <v>579577</v>
      </c>
      <c r="J6" s="180"/>
      <c r="K6" s="103">
        <v>521574</v>
      </c>
      <c r="L6" s="103">
        <v>544353</v>
      </c>
      <c r="M6" s="72">
        <v>502091</v>
      </c>
      <c r="N6" s="103">
        <v>523678</v>
      </c>
      <c r="O6" s="180"/>
      <c r="P6" s="103">
        <v>491389</v>
      </c>
      <c r="Q6" s="103">
        <v>497402</v>
      </c>
      <c r="R6" s="103">
        <v>485940</v>
      </c>
      <c r="S6" s="103">
        <v>541606</v>
      </c>
      <c r="U6" s="103">
        <v>482954</v>
      </c>
      <c r="V6" s="103">
        <v>487902</v>
      </c>
      <c r="W6" s="103">
        <v>468195</v>
      </c>
      <c r="X6" s="103">
        <v>502962</v>
      </c>
    </row>
    <row r="7" spans="3:24" ht="16.5" customHeight="1">
      <c r="C7" s="109" t="s">
        <v>115</v>
      </c>
      <c r="F7" s="75">
        <v>301343</v>
      </c>
      <c r="G7" s="75">
        <v>335777</v>
      </c>
      <c r="H7" s="75">
        <v>314623</v>
      </c>
      <c r="I7" s="75">
        <v>340519</v>
      </c>
      <c r="J7" s="180"/>
      <c r="K7" s="75">
        <v>293177</v>
      </c>
      <c r="L7" s="75">
        <v>329406</v>
      </c>
      <c r="M7" s="75">
        <v>287946</v>
      </c>
      <c r="N7" s="75">
        <v>326781</v>
      </c>
      <c r="O7" s="180"/>
      <c r="P7" s="75">
        <v>291084</v>
      </c>
      <c r="Q7" s="75">
        <v>299505</v>
      </c>
      <c r="R7" s="75">
        <v>275736</v>
      </c>
      <c r="S7" s="75">
        <v>327669</v>
      </c>
      <c r="U7" s="75">
        <v>278636</v>
      </c>
      <c r="V7" s="75">
        <v>289302</v>
      </c>
      <c r="W7" s="75">
        <v>271634</v>
      </c>
      <c r="X7" s="75">
        <v>312367</v>
      </c>
    </row>
    <row r="8" spans="3:24" ht="16.5" customHeight="1">
      <c r="C8" s="109" t="s">
        <v>29</v>
      </c>
      <c r="F8" s="75">
        <v>228770</v>
      </c>
      <c r="G8" s="75">
        <v>222483</v>
      </c>
      <c r="H8" s="75">
        <v>237416</v>
      </c>
      <c r="I8" s="75">
        <v>239058</v>
      </c>
      <c r="J8" s="180"/>
      <c r="K8" s="75">
        <v>228397</v>
      </c>
      <c r="L8" s="75">
        <v>214947</v>
      </c>
      <c r="M8" s="75">
        <v>214145</v>
      </c>
      <c r="N8" s="75">
        <v>196897</v>
      </c>
      <c r="O8" s="180"/>
      <c r="P8" s="75">
        <v>200305</v>
      </c>
      <c r="Q8" s="75">
        <v>197897</v>
      </c>
      <c r="R8" s="75">
        <v>210204</v>
      </c>
      <c r="S8" s="75">
        <v>213937</v>
      </c>
      <c r="U8" s="75">
        <f>U6-U7</f>
        <v>204318</v>
      </c>
      <c r="V8" s="75">
        <f>V6-V7</f>
        <v>198600</v>
      </c>
      <c r="W8" s="75">
        <f>W6-W7</f>
        <v>196561</v>
      </c>
      <c r="X8" s="75">
        <f>X6-X7</f>
        <v>190595</v>
      </c>
    </row>
    <row r="9" spans="3:24" ht="16.5" customHeight="1">
      <c r="C9" s="109" t="s">
        <v>116</v>
      </c>
      <c r="F9" s="75">
        <v>182154</v>
      </c>
      <c r="G9" s="75">
        <v>184531</v>
      </c>
      <c r="H9" s="75">
        <v>187964</v>
      </c>
      <c r="I9" s="75">
        <v>191572</v>
      </c>
      <c r="J9" s="180"/>
      <c r="K9" s="75">
        <v>188647</v>
      </c>
      <c r="L9" s="75">
        <v>189621</v>
      </c>
      <c r="M9" s="75">
        <v>192843</v>
      </c>
      <c r="N9" s="75">
        <v>208739</v>
      </c>
      <c r="O9" s="180"/>
      <c r="P9" s="75">
        <v>194229</v>
      </c>
      <c r="Q9" s="75">
        <v>189978</v>
      </c>
      <c r="R9" s="75">
        <v>186467</v>
      </c>
      <c r="S9" s="75">
        <v>185672</v>
      </c>
      <c r="U9" s="75">
        <v>182471</v>
      </c>
      <c r="V9" s="75">
        <v>182435</v>
      </c>
      <c r="W9" s="75">
        <v>180584</v>
      </c>
      <c r="X9" s="75">
        <v>184388</v>
      </c>
    </row>
    <row r="10" spans="3:24" ht="16.5" customHeight="1">
      <c r="C10" s="148" t="s">
        <v>117</v>
      </c>
      <c r="D10" s="63"/>
      <c r="E10" s="63"/>
      <c r="F10" s="72">
        <v>46616</v>
      </c>
      <c r="G10" s="72">
        <v>37952</v>
      </c>
      <c r="H10" s="72">
        <v>49452</v>
      </c>
      <c r="I10" s="72">
        <v>47486</v>
      </c>
      <c r="J10" s="180"/>
      <c r="K10" s="72">
        <v>39750</v>
      </c>
      <c r="L10" s="72">
        <v>25326</v>
      </c>
      <c r="M10" s="72">
        <v>21302</v>
      </c>
      <c r="N10" s="72">
        <v>-11842</v>
      </c>
      <c r="O10" s="180"/>
      <c r="P10" s="72">
        <v>6076</v>
      </c>
      <c r="Q10" s="72">
        <v>7919</v>
      </c>
      <c r="R10" s="72">
        <v>23737</v>
      </c>
      <c r="S10" s="72">
        <v>28265</v>
      </c>
      <c r="U10" s="72">
        <f>U8-U9</f>
        <v>21847</v>
      </c>
      <c r="V10" s="72">
        <f>V8-V9</f>
        <v>16165</v>
      </c>
      <c r="W10" s="72">
        <f>W8-W9</f>
        <v>15977</v>
      </c>
      <c r="X10" s="72">
        <f>X8-X9</f>
        <v>6207</v>
      </c>
    </row>
    <row r="11" spans="3:24" ht="16.5" customHeight="1">
      <c r="C11" s="148" t="s">
        <v>118</v>
      </c>
      <c r="D11" s="63"/>
      <c r="E11" s="63"/>
      <c r="F11" s="72">
        <v>53264</v>
      </c>
      <c r="G11" s="72">
        <v>31778</v>
      </c>
      <c r="H11" s="72">
        <v>49043</v>
      </c>
      <c r="I11" s="72">
        <v>40584</v>
      </c>
      <c r="J11" s="180"/>
      <c r="K11" s="72">
        <v>43735</v>
      </c>
      <c r="L11" s="72">
        <v>15140</v>
      </c>
      <c r="M11" s="72">
        <v>1188</v>
      </c>
      <c r="N11" s="72">
        <v>-29124</v>
      </c>
      <c r="O11" s="180"/>
      <c r="P11" s="72">
        <v>3415</v>
      </c>
      <c r="Q11" s="72">
        <v>3351</v>
      </c>
      <c r="R11" s="72">
        <v>24057</v>
      </c>
      <c r="S11" s="72">
        <v>26701</v>
      </c>
      <c r="U11" s="72">
        <v>15492</v>
      </c>
      <c r="V11" s="72">
        <v>12573</v>
      </c>
      <c r="W11" s="72">
        <v>13279</v>
      </c>
      <c r="X11" s="72">
        <v>4056</v>
      </c>
    </row>
    <row r="12" spans="3:24" ht="16.5" customHeight="1">
      <c r="C12" s="109" t="s">
        <v>119</v>
      </c>
      <c r="D12" s="63"/>
      <c r="E12" s="63"/>
      <c r="F12" s="72">
        <v>18192</v>
      </c>
      <c r="G12" s="72">
        <v>11686</v>
      </c>
      <c r="H12" s="72">
        <v>15737</v>
      </c>
      <c r="I12" s="72">
        <v>17781</v>
      </c>
      <c r="J12" s="180"/>
      <c r="K12" s="72">
        <v>16825</v>
      </c>
      <c r="L12" s="72">
        <v>5757</v>
      </c>
      <c r="M12" s="72">
        <v>5698</v>
      </c>
      <c r="N12" s="72">
        <v>-6122</v>
      </c>
      <c r="O12" s="180"/>
      <c r="P12" s="72">
        <v>1879</v>
      </c>
      <c r="Q12" s="72">
        <v>1995</v>
      </c>
      <c r="R12" s="72">
        <v>11064</v>
      </c>
      <c r="S12" s="72">
        <v>12740</v>
      </c>
      <c r="U12" s="72">
        <v>7296</v>
      </c>
      <c r="V12" s="72">
        <v>6298</v>
      </c>
      <c r="W12" s="72">
        <v>4556</v>
      </c>
      <c r="X12" s="72">
        <v>4471</v>
      </c>
    </row>
    <row r="13" spans="3:24" ht="16.5" customHeight="1">
      <c r="C13" s="148" t="s">
        <v>36</v>
      </c>
      <c r="D13" s="63"/>
      <c r="E13" s="63"/>
      <c r="F13" s="72">
        <v>33855</v>
      </c>
      <c r="G13" s="72">
        <v>19305</v>
      </c>
      <c r="H13" s="72">
        <v>32116</v>
      </c>
      <c r="I13" s="72">
        <v>21187</v>
      </c>
      <c r="J13" s="180"/>
      <c r="K13" s="72">
        <v>25743</v>
      </c>
      <c r="L13" s="72">
        <v>8602</v>
      </c>
      <c r="M13" s="72">
        <v>-4805</v>
      </c>
      <c r="N13" s="72">
        <v>-23010</v>
      </c>
      <c r="O13" s="180"/>
      <c r="P13" s="72">
        <v>903</v>
      </c>
      <c r="Q13" s="72">
        <v>905</v>
      </c>
      <c r="R13" s="72">
        <v>12608</v>
      </c>
      <c r="S13" s="72">
        <v>13457</v>
      </c>
      <c r="U13" s="72">
        <v>7333</v>
      </c>
      <c r="V13" s="72">
        <v>5179</v>
      </c>
      <c r="W13" s="72">
        <v>7828</v>
      </c>
      <c r="X13" s="72">
        <v>-690</v>
      </c>
    </row>
    <row r="14" spans="3:24" ht="17.25" customHeight="1">
      <c r="C14" s="63"/>
      <c r="D14" s="63"/>
      <c r="E14" s="63"/>
      <c r="F14" s="73"/>
      <c r="G14" s="73"/>
      <c r="H14" s="73"/>
      <c r="I14" s="73"/>
      <c r="K14" s="73"/>
      <c r="L14" s="73"/>
      <c r="M14" s="104"/>
      <c r="N14" s="104"/>
      <c r="P14" s="73"/>
      <c r="Q14" s="104"/>
      <c r="R14" s="104"/>
      <c r="S14" s="104"/>
      <c r="U14" s="73"/>
      <c r="V14" s="104"/>
      <c r="W14" s="104"/>
      <c r="X14" s="104"/>
    </row>
    <row r="15" spans="1:22" s="154" customFormat="1" ht="16.5" customHeight="1">
      <c r="A15" s="152"/>
      <c r="B15" s="57"/>
      <c r="C15" s="57"/>
      <c r="D15" s="57"/>
      <c r="E15" s="57"/>
      <c r="F15" s="105"/>
      <c r="G15" s="105"/>
      <c r="H15" s="105"/>
      <c r="I15" s="105"/>
      <c r="J15" s="181"/>
      <c r="K15" s="105"/>
      <c r="L15" s="105"/>
      <c r="M15" s="105"/>
      <c r="N15" s="105"/>
      <c r="O15" s="181"/>
      <c r="P15" s="105"/>
      <c r="Q15" s="51"/>
      <c r="U15" s="105"/>
      <c r="V15" s="51"/>
    </row>
    <row r="16" spans="6:19" ht="13.5">
      <c r="F16" s="215"/>
      <c r="G16" s="215"/>
      <c r="H16" s="215"/>
      <c r="I16" s="215"/>
      <c r="J16" s="215"/>
      <c r="K16" s="215"/>
      <c r="L16" s="215"/>
      <c r="M16" s="215"/>
      <c r="N16" s="215"/>
      <c r="O16" s="215"/>
      <c r="P16" s="215"/>
      <c r="Q16" s="215"/>
      <c r="R16" s="215"/>
      <c r="S16" s="215"/>
    </row>
    <row r="17" spans="1:24" ht="21" customHeight="1">
      <c r="A17" s="177" t="s">
        <v>87</v>
      </c>
      <c r="B17" s="109"/>
      <c r="C17" s="109"/>
      <c r="D17" s="109"/>
      <c r="F17" s="69"/>
      <c r="G17" s="69"/>
      <c r="H17" s="69"/>
      <c r="I17" s="69"/>
      <c r="K17" s="69"/>
      <c r="L17" s="69"/>
      <c r="M17" s="69"/>
      <c r="N17" s="69"/>
      <c r="P17" s="69"/>
      <c r="Q17" s="69"/>
      <c r="R17" s="69"/>
      <c r="S17" s="69"/>
      <c r="U17" s="69"/>
      <c r="V17" s="69"/>
      <c r="W17" s="69"/>
      <c r="X17" s="69"/>
    </row>
    <row r="18" spans="1:24" ht="13.5">
      <c r="A18" s="182"/>
      <c r="B18" s="164"/>
      <c r="C18" s="183" t="s">
        <v>120</v>
      </c>
      <c r="D18" s="165"/>
      <c r="E18" s="157"/>
      <c r="F18" s="184">
        <v>452838</v>
      </c>
      <c r="G18" s="184">
        <v>471789</v>
      </c>
      <c r="H18" s="184">
        <v>478648</v>
      </c>
      <c r="I18" s="184">
        <v>506298</v>
      </c>
      <c r="J18" s="184"/>
      <c r="K18" s="184">
        <v>455258</v>
      </c>
      <c r="L18" s="184">
        <v>464514</v>
      </c>
      <c r="M18" s="184">
        <v>443996</v>
      </c>
      <c r="N18" s="184">
        <v>469330</v>
      </c>
      <c r="O18" s="184"/>
      <c r="P18" s="184">
        <v>436820</v>
      </c>
      <c r="Q18" s="184">
        <v>438309</v>
      </c>
      <c r="R18" s="184">
        <v>430961</v>
      </c>
      <c r="S18" s="184">
        <v>484153</v>
      </c>
      <c r="U18" s="184">
        <f>SUM(U19:U20)</f>
        <v>424689</v>
      </c>
      <c r="V18" s="184">
        <f>SUM(V19:V20)</f>
        <v>426294</v>
      </c>
      <c r="W18" s="184">
        <f>SUM(W19:W20)</f>
        <v>413424</v>
      </c>
      <c r="X18" s="184">
        <f>SUM(X19:X20)</f>
        <v>448900</v>
      </c>
    </row>
    <row r="19" spans="1:24" ht="13.5">
      <c r="A19" s="154"/>
      <c r="B19" s="49"/>
      <c r="C19" s="154"/>
      <c r="D19" s="50" t="s">
        <v>121</v>
      </c>
      <c r="E19" s="51"/>
      <c r="F19" s="184">
        <v>412183</v>
      </c>
      <c r="G19" s="184">
        <v>415209</v>
      </c>
      <c r="H19" s="184">
        <v>434313</v>
      </c>
      <c r="I19" s="184">
        <v>447786</v>
      </c>
      <c r="J19" s="184"/>
      <c r="K19" s="184">
        <v>410118</v>
      </c>
      <c r="L19" s="184">
        <v>403987</v>
      </c>
      <c r="M19" s="184">
        <v>383997</v>
      </c>
      <c r="N19" s="184">
        <v>400512</v>
      </c>
      <c r="O19" s="184"/>
      <c r="P19" s="184">
        <v>378098</v>
      </c>
      <c r="Q19" s="184">
        <v>366971</v>
      </c>
      <c r="R19" s="184">
        <v>368192</v>
      </c>
      <c r="S19" s="184">
        <v>402911</v>
      </c>
      <c r="U19" s="184">
        <v>359925</v>
      </c>
      <c r="V19" s="184">
        <v>346771</v>
      </c>
      <c r="W19" s="184">
        <v>346188</v>
      </c>
      <c r="X19" s="184">
        <v>376940</v>
      </c>
    </row>
    <row r="20" spans="1:24" ht="13.5">
      <c r="A20" s="154"/>
      <c r="B20" s="49"/>
      <c r="C20" s="154"/>
      <c r="D20" s="50" t="s">
        <v>122</v>
      </c>
      <c r="E20" s="51"/>
      <c r="F20" s="184">
        <v>40655</v>
      </c>
      <c r="G20" s="184">
        <v>56580</v>
      </c>
      <c r="H20" s="184">
        <v>44335</v>
      </c>
      <c r="I20" s="184">
        <v>58512</v>
      </c>
      <c r="J20" s="184"/>
      <c r="K20" s="184">
        <v>45140</v>
      </c>
      <c r="L20" s="184">
        <v>60527</v>
      </c>
      <c r="M20" s="184">
        <v>59999</v>
      </c>
      <c r="N20" s="184">
        <v>68818</v>
      </c>
      <c r="O20" s="184"/>
      <c r="P20" s="184">
        <v>58722</v>
      </c>
      <c r="Q20" s="184">
        <v>71338</v>
      </c>
      <c r="R20" s="184">
        <v>62769</v>
      </c>
      <c r="S20" s="184">
        <v>81242</v>
      </c>
      <c r="U20" s="184">
        <v>64764</v>
      </c>
      <c r="V20" s="184">
        <v>79523</v>
      </c>
      <c r="W20" s="184">
        <v>67236</v>
      </c>
      <c r="X20" s="184">
        <v>71960</v>
      </c>
    </row>
    <row r="21" spans="1:24" ht="13.5">
      <c r="A21" s="154"/>
      <c r="B21" s="49"/>
      <c r="C21" s="50" t="s">
        <v>123</v>
      </c>
      <c r="D21" s="49"/>
      <c r="E21" s="51"/>
      <c r="F21" s="184">
        <v>35536</v>
      </c>
      <c r="G21" s="184">
        <v>41940</v>
      </c>
      <c r="H21" s="184">
        <v>34273</v>
      </c>
      <c r="I21" s="184">
        <v>32591</v>
      </c>
      <c r="J21" s="184"/>
      <c r="K21" s="184">
        <v>33095</v>
      </c>
      <c r="L21" s="184">
        <v>34746</v>
      </c>
      <c r="M21" s="184">
        <v>25913</v>
      </c>
      <c r="N21" s="184">
        <v>21796</v>
      </c>
      <c r="O21" s="184"/>
      <c r="P21" s="184">
        <v>24754</v>
      </c>
      <c r="Q21" s="184">
        <v>26447</v>
      </c>
      <c r="R21" s="184">
        <v>25156</v>
      </c>
      <c r="S21" s="184">
        <v>25335</v>
      </c>
      <c r="U21" s="184">
        <v>27905</v>
      </c>
      <c r="V21" s="184">
        <v>27838</v>
      </c>
      <c r="W21" s="184">
        <v>26393</v>
      </c>
      <c r="X21" s="184">
        <v>24694</v>
      </c>
    </row>
    <row r="22" spans="1:24" ht="13.5">
      <c r="A22" s="154"/>
      <c r="B22" s="49"/>
      <c r="C22" s="49" t="s">
        <v>124</v>
      </c>
      <c r="D22" s="49"/>
      <c r="E22" s="49"/>
      <c r="F22" s="184">
        <v>41739</v>
      </c>
      <c r="G22" s="184">
        <v>44531</v>
      </c>
      <c r="H22" s="184">
        <v>39118</v>
      </c>
      <c r="I22" s="184">
        <v>40688</v>
      </c>
      <c r="J22" s="184"/>
      <c r="K22" s="184">
        <v>33221</v>
      </c>
      <c r="L22" s="184">
        <v>45093</v>
      </c>
      <c r="M22" s="184">
        <v>32182</v>
      </c>
      <c r="N22" s="184">
        <v>32552</v>
      </c>
      <c r="O22" s="184"/>
      <c r="P22" s="184">
        <v>29815</v>
      </c>
      <c r="Q22" s="184">
        <v>32646</v>
      </c>
      <c r="R22" s="184">
        <v>29823</v>
      </c>
      <c r="S22" s="184">
        <v>32118</v>
      </c>
      <c r="U22" s="184">
        <v>30360</v>
      </c>
      <c r="V22" s="184">
        <v>33770</v>
      </c>
      <c r="W22" s="184">
        <v>28378</v>
      </c>
      <c r="X22" s="184">
        <v>29368</v>
      </c>
    </row>
    <row r="23" spans="1:24" ht="13.5">
      <c r="A23" s="154"/>
      <c r="B23" s="49"/>
      <c r="C23" s="49"/>
      <c r="D23" s="49"/>
      <c r="E23" s="49"/>
      <c r="F23" s="184"/>
      <c r="G23" s="184"/>
      <c r="H23" s="184"/>
      <c r="I23" s="184"/>
      <c r="J23" s="184"/>
      <c r="K23" s="184"/>
      <c r="L23" s="184"/>
      <c r="M23" s="184"/>
      <c r="N23" s="184"/>
      <c r="O23" s="184"/>
      <c r="P23" s="184"/>
      <c r="Q23" s="184"/>
      <c r="R23" s="184"/>
      <c r="S23" s="184"/>
      <c r="U23" s="184"/>
      <c r="V23" s="184"/>
      <c r="W23" s="184"/>
      <c r="X23" s="184"/>
    </row>
    <row r="24" spans="1:13" ht="21" customHeight="1">
      <c r="A24" s="185" t="s">
        <v>125</v>
      </c>
      <c r="B24" s="108"/>
      <c r="C24" s="151"/>
      <c r="D24" s="108"/>
      <c r="E24" s="68"/>
      <c r="M24" s="152"/>
    </row>
    <row r="25" spans="1:24" ht="13.5">
      <c r="A25" s="154"/>
      <c r="B25" s="49"/>
      <c r="C25" s="50" t="s">
        <v>126</v>
      </c>
      <c r="D25" s="50"/>
      <c r="E25" s="49"/>
      <c r="F25" s="186">
        <v>244734</v>
      </c>
      <c r="G25" s="186">
        <v>259705</v>
      </c>
      <c r="H25" s="186">
        <v>244652</v>
      </c>
      <c r="I25" s="186">
        <v>266943</v>
      </c>
      <c r="J25" s="184"/>
      <c r="K25" s="186">
        <v>233869</v>
      </c>
      <c r="L25" s="186">
        <v>249948</v>
      </c>
      <c r="M25" s="186">
        <v>221069</v>
      </c>
      <c r="N25" s="186">
        <v>233445</v>
      </c>
      <c r="O25" s="184"/>
      <c r="P25" s="186">
        <v>206739</v>
      </c>
      <c r="Q25" s="186">
        <v>214950</v>
      </c>
      <c r="R25" s="186">
        <v>204838</v>
      </c>
      <c r="S25" s="186">
        <v>250051</v>
      </c>
      <c r="U25" s="186">
        <v>212916</v>
      </c>
      <c r="V25" s="186">
        <v>226149</v>
      </c>
      <c r="W25" s="186">
        <v>210357</v>
      </c>
      <c r="X25" s="186">
        <v>226437</v>
      </c>
    </row>
    <row r="26" spans="1:24" ht="13.5">
      <c r="A26" s="154"/>
      <c r="B26" s="49"/>
      <c r="C26" s="50" t="s">
        <v>127</v>
      </c>
      <c r="D26" s="50"/>
      <c r="E26" s="49"/>
      <c r="F26" s="184">
        <v>285379</v>
      </c>
      <c r="G26" s="184">
        <v>298555</v>
      </c>
      <c r="H26" s="184">
        <v>307387</v>
      </c>
      <c r="I26" s="184">
        <v>312634</v>
      </c>
      <c r="J26" s="184"/>
      <c r="K26" s="184">
        <v>287705</v>
      </c>
      <c r="L26" s="184">
        <v>294406</v>
      </c>
      <c r="M26" s="184">
        <v>281022</v>
      </c>
      <c r="N26" s="184">
        <v>290232</v>
      </c>
      <c r="O26" s="184"/>
      <c r="P26" s="184">
        <v>284650</v>
      </c>
      <c r="Q26" s="184">
        <v>282452</v>
      </c>
      <c r="R26" s="184">
        <v>281102</v>
      </c>
      <c r="S26" s="184">
        <v>291555</v>
      </c>
      <c r="U26" s="184">
        <f>SUM(U27:U29)</f>
        <v>270038</v>
      </c>
      <c r="V26" s="184">
        <f>SUM(V27:V29)</f>
        <v>261753</v>
      </c>
      <c r="W26" s="184">
        <f>SUM(W27:W29)</f>
        <v>257838</v>
      </c>
      <c r="X26" s="184">
        <f>SUM(X27:X29)</f>
        <v>276525</v>
      </c>
    </row>
    <row r="27" spans="1:24" ht="13.5">
      <c r="A27" s="154"/>
      <c r="B27" s="49"/>
      <c r="C27" s="154"/>
      <c r="D27" s="50" t="s">
        <v>128</v>
      </c>
      <c r="E27" s="49"/>
      <c r="F27" s="184">
        <v>103174</v>
      </c>
      <c r="G27" s="184">
        <v>112527</v>
      </c>
      <c r="H27" s="184">
        <v>108252</v>
      </c>
      <c r="I27" s="184">
        <v>110846</v>
      </c>
      <c r="J27" s="184"/>
      <c r="K27" s="184">
        <v>101664</v>
      </c>
      <c r="L27" s="184">
        <v>115921</v>
      </c>
      <c r="M27" s="184">
        <v>132882</v>
      </c>
      <c r="N27" s="184">
        <v>152395</v>
      </c>
      <c r="O27" s="184"/>
      <c r="P27" s="184">
        <v>142770</v>
      </c>
      <c r="Q27" s="184">
        <v>138388</v>
      </c>
      <c r="R27" s="184">
        <v>135239</v>
      </c>
      <c r="S27" s="184">
        <v>141290</v>
      </c>
      <c r="U27" s="184">
        <v>133410</v>
      </c>
      <c r="V27" s="184">
        <v>131447</v>
      </c>
      <c r="W27" s="184">
        <v>124567</v>
      </c>
      <c r="X27" s="184">
        <v>132546</v>
      </c>
    </row>
    <row r="28" spans="1:24" ht="13.5">
      <c r="A28" s="154"/>
      <c r="B28" s="49"/>
      <c r="C28" s="154"/>
      <c r="D28" s="50" t="s">
        <v>129</v>
      </c>
      <c r="E28" s="49"/>
      <c r="F28" s="184">
        <v>146849</v>
      </c>
      <c r="G28" s="184">
        <v>142267</v>
      </c>
      <c r="H28" s="184">
        <v>154529</v>
      </c>
      <c r="I28" s="184">
        <v>159574</v>
      </c>
      <c r="J28" s="184"/>
      <c r="K28" s="184">
        <v>148671</v>
      </c>
      <c r="L28" s="184">
        <v>140039</v>
      </c>
      <c r="M28" s="184">
        <v>119553</v>
      </c>
      <c r="N28" s="184">
        <v>115144</v>
      </c>
      <c r="O28" s="184"/>
      <c r="P28" s="184">
        <v>113750</v>
      </c>
      <c r="Q28" s="184">
        <v>112396</v>
      </c>
      <c r="R28" s="184">
        <v>115321</v>
      </c>
      <c r="S28" s="184">
        <v>117117</v>
      </c>
      <c r="U28" s="184">
        <v>103117</v>
      </c>
      <c r="V28" s="184">
        <v>97934</v>
      </c>
      <c r="W28" s="184">
        <v>102480</v>
      </c>
      <c r="X28" s="184">
        <v>110405</v>
      </c>
    </row>
    <row r="29" spans="1:24" ht="13.5">
      <c r="A29" s="154"/>
      <c r="B29" s="49"/>
      <c r="C29" s="154"/>
      <c r="D29" s="49" t="s">
        <v>124</v>
      </c>
      <c r="E29" s="49"/>
      <c r="F29" s="184">
        <v>35356</v>
      </c>
      <c r="G29" s="184">
        <v>43761</v>
      </c>
      <c r="H29" s="184">
        <v>44606</v>
      </c>
      <c r="I29" s="184">
        <v>42214</v>
      </c>
      <c r="J29" s="184"/>
      <c r="K29" s="184">
        <v>37370</v>
      </c>
      <c r="L29" s="184">
        <v>38445</v>
      </c>
      <c r="M29" s="184">
        <v>28587</v>
      </c>
      <c r="N29" s="184">
        <v>22694</v>
      </c>
      <c r="O29" s="184"/>
      <c r="P29" s="184">
        <v>28130</v>
      </c>
      <c r="Q29" s="184">
        <v>31668</v>
      </c>
      <c r="R29" s="184">
        <v>30542</v>
      </c>
      <c r="S29" s="184">
        <v>33148</v>
      </c>
      <c r="U29" s="184">
        <v>33511</v>
      </c>
      <c r="V29" s="184">
        <v>32372</v>
      </c>
      <c r="W29" s="184">
        <v>30791</v>
      </c>
      <c r="X29" s="184">
        <v>33574</v>
      </c>
    </row>
    <row r="30" ht="13.5">
      <c r="M30" s="152"/>
    </row>
    <row r="31" ht="13.5">
      <c r="M31" s="152"/>
    </row>
    <row r="32" ht="13.5">
      <c r="M32" s="152"/>
    </row>
    <row r="33" ht="13.5">
      <c r="M33" s="152"/>
    </row>
    <row r="34" ht="13.5">
      <c r="M34" s="152"/>
    </row>
    <row r="35" ht="13.5">
      <c r="M35" s="152"/>
    </row>
    <row r="36" ht="13.5">
      <c r="M36" s="152"/>
    </row>
    <row r="37" ht="13.5">
      <c r="M37" s="152"/>
    </row>
    <row r="38" ht="13.5">
      <c r="M38" s="152"/>
    </row>
    <row r="39" ht="13.5">
      <c r="M39" s="152"/>
    </row>
    <row r="40" ht="13.5">
      <c r="M40" s="152"/>
    </row>
    <row r="41" ht="13.5">
      <c r="M41" s="152"/>
    </row>
    <row r="42" ht="13.5">
      <c r="M42" s="152"/>
    </row>
    <row r="43" ht="13.5">
      <c r="M43" s="152"/>
    </row>
    <row r="44" ht="13.5">
      <c r="M44" s="152"/>
    </row>
    <row r="45" ht="13.5">
      <c r="M45" s="152"/>
    </row>
    <row r="46" ht="13.5">
      <c r="M46" s="152"/>
    </row>
    <row r="47" ht="13.5">
      <c r="M47" s="152"/>
    </row>
    <row r="48" ht="13.5">
      <c r="M48" s="152"/>
    </row>
    <row r="49" ht="13.5">
      <c r="M49" s="152"/>
    </row>
    <row r="50" ht="13.5">
      <c r="M50" s="152"/>
    </row>
    <row r="51" ht="13.5">
      <c r="M51" s="152"/>
    </row>
    <row r="52" ht="13.5">
      <c r="M52" s="152"/>
    </row>
    <row r="53" ht="13.5">
      <c r="M53" s="152"/>
    </row>
    <row r="54" ht="13.5">
      <c r="M54" s="152"/>
    </row>
    <row r="55" ht="13.5">
      <c r="M55" s="152"/>
    </row>
    <row r="56" ht="13.5">
      <c r="M56" s="152"/>
    </row>
    <row r="57" ht="13.5">
      <c r="M57" s="152"/>
    </row>
    <row r="58" ht="13.5">
      <c r="M58" s="152"/>
    </row>
    <row r="59" ht="13.5">
      <c r="M59" s="152"/>
    </row>
    <row r="60" ht="13.5">
      <c r="M60" s="152"/>
    </row>
    <row r="61" ht="13.5">
      <c r="M61" s="152"/>
    </row>
    <row r="62" ht="13.5">
      <c r="M62" s="152"/>
    </row>
    <row r="63" ht="13.5">
      <c r="M63" s="152"/>
    </row>
    <row r="64" ht="13.5">
      <c r="M64" s="152"/>
    </row>
    <row r="65" ht="13.5">
      <c r="M65" s="152"/>
    </row>
    <row r="66" ht="13.5">
      <c r="M66" s="152"/>
    </row>
    <row r="67" ht="13.5">
      <c r="M67" s="152"/>
    </row>
    <row r="68" ht="13.5">
      <c r="M68" s="152"/>
    </row>
    <row r="69" ht="13.5">
      <c r="M69" s="152"/>
    </row>
    <row r="70" ht="13.5">
      <c r="M70" s="152"/>
    </row>
    <row r="71" ht="13.5">
      <c r="M71" s="152"/>
    </row>
    <row r="72" ht="13.5">
      <c r="M72" s="152"/>
    </row>
    <row r="73" ht="13.5">
      <c r="M73" s="152"/>
    </row>
    <row r="74" ht="13.5">
      <c r="M74" s="152"/>
    </row>
    <row r="75" ht="13.5">
      <c r="M75" s="152"/>
    </row>
    <row r="76" ht="13.5">
      <c r="M76" s="152"/>
    </row>
    <row r="77" ht="13.5">
      <c r="M77" s="152"/>
    </row>
    <row r="78" ht="13.5">
      <c r="M78" s="152"/>
    </row>
    <row r="79" ht="13.5">
      <c r="M79" s="152"/>
    </row>
    <row r="80" ht="13.5">
      <c r="M80" s="152"/>
    </row>
    <row r="81" ht="13.5">
      <c r="M81" s="152"/>
    </row>
    <row r="82" ht="13.5">
      <c r="M82" s="152"/>
    </row>
    <row r="83" ht="13.5">
      <c r="M83" s="152"/>
    </row>
    <row r="84" ht="13.5">
      <c r="M84" s="152"/>
    </row>
    <row r="85" ht="13.5">
      <c r="M85" s="152"/>
    </row>
    <row r="86" ht="13.5">
      <c r="M86" s="152"/>
    </row>
    <row r="87" ht="13.5">
      <c r="M87" s="152"/>
    </row>
    <row r="88" ht="13.5">
      <c r="M88" s="152"/>
    </row>
    <row r="89" ht="13.5">
      <c r="M89" s="152"/>
    </row>
    <row r="90" ht="13.5">
      <c r="M90" s="152"/>
    </row>
    <row r="91" ht="13.5">
      <c r="M91" s="152"/>
    </row>
    <row r="92" ht="13.5">
      <c r="M92" s="152"/>
    </row>
    <row r="93" ht="13.5">
      <c r="M93" s="152"/>
    </row>
    <row r="94" ht="13.5">
      <c r="M94" s="152"/>
    </row>
    <row r="95" ht="13.5">
      <c r="M95" s="152"/>
    </row>
    <row r="96" ht="13.5">
      <c r="M96" s="152"/>
    </row>
    <row r="97" ht="13.5">
      <c r="M97" s="152"/>
    </row>
    <row r="98" ht="13.5">
      <c r="M98" s="152"/>
    </row>
    <row r="99" ht="13.5">
      <c r="M99" s="152"/>
    </row>
    <row r="100" ht="13.5">
      <c r="M100" s="152"/>
    </row>
    <row r="101" ht="13.5">
      <c r="M101" s="152"/>
    </row>
    <row r="102" ht="13.5">
      <c r="M102" s="152"/>
    </row>
    <row r="103" ht="13.5">
      <c r="M103" s="152"/>
    </row>
    <row r="104" ht="13.5">
      <c r="M104" s="152"/>
    </row>
    <row r="105" ht="13.5">
      <c r="M105" s="152"/>
    </row>
    <row r="106" ht="13.5">
      <c r="M106" s="152"/>
    </row>
    <row r="107" ht="13.5">
      <c r="M107" s="152"/>
    </row>
    <row r="108" ht="13.5">
      <c r="M108" s="152"/>
    </row>
    <row r="109" ht="13.5">
      <c r="M109" s="152"/>
    </row>
    <row r="110" ht="13.5">
      <c r="M110" s="152"/>
    </row>
    <row r="111" ht="13.5">
      <c r="M111" s="152"/>
    </row>
    <row r="112" ht="13.5">
      <c r="M112" s="152"/>
    </row>
    <row r="113" ht="13.5">
      <c r="M113" s="152"/>
    </row>
    <row r="114" ht="13.5">
      <c r="M114" s="152"/>
    </row>
    <row r="115" ht="13.5">
      <c r="M115" s="152"/>
    </row>
    <row r="116" ht="13.5">
      <c r="M116" s="152"/>
    </row>
    <row r="117" ht="13.5">
      <c r="M117" s="152"/>
    </row>
    <row r="118" ht="13.5">
      <c r="M118" s="152"/>
    </row>
    <row r="119" ht="13.5">
      <c r="M119" s="152"/>
    </row>
    <row r="120" ht="13.5">
      <c r="M120" s="152"/>
    </row>
    <row r="121" ht="13.5">
      <c r="M121" s="152"/>
    </row>
    <row r="122" ht="13.5">
      <c r="M122" s="152"/>
    </row>
    <row r="123" ht="13.5">
      <c r="M123" s="152"/>
    </row>
    <row r="124" ht="13.5">
      <c r="M124" s="152"/>
    </row>
    <row r="125" ht="13.5">
      <c r="M125" s="152"/>
    </row>
    <row r="126" ht="13.5">
      <c r="M126" s="152"/>
    </row>
    <row r="127" ht="13.5">
      <c r="M127" s="152"/>
    </row>
    <row r="128" ht="13.5">
      <c r="M128" s="152"/>
    </row>
    <row r="129" ht="13.5">
      <c r="M129" s="152"/>
    </row>
    <row r="130" ht="13.5">
      <c r="M130" s="152"/>
    </row>
    <row r="131" ht="13.5">
      <c r="M131" s="152"/>
    </row>
    <row r="132" ht="13.5">
      <c r="M132" s="152"/>
    </row>
    <row r="133" ht="13.5">
      <c r="M133" s="152"/>
    </row>
    <row r="134" ht="13.5">
      <c r="M134" s="152"/>
    </row>
    <row r="135" ht="13.5">
      <c r="M135" s="152"/>
    </row>
    <row r="136" ht="13.5">
      <c r="M136" s="152"/>
    </row>
    <row r="137" ht="13.5">
      <c r="M137" s="152"/>
    </row>
    <row r="138" ht="13.5">
      <c r="M138" s="152"/>
    </row>
    <row r="139" ht="13.5">
      <c r="M139" s="152"/>
    </row>
    <row r="140" ht="13.5">
      <c r="M140" s="152"/>
    </row>
    <row r="141" ht="13.5">
      <c r="M141" s="152"/>
    </row>
    <row r="142" ht="13.5">
      <c r="M142" s="152"/>
    </row>
    <row r="143" ht="13.5">
      <c r="M143" s="152"/>
    </row>
    <row r="144" ht="13.5">
      <c r="M144" s="152"/>
    </row>
    <row r="145" ht="13.5">
      <c r="M145" s="152"/>
    </row>
    <row r="146" ht="13.5">
      <c r="M146" s="152"/>
    </row>
    <row r="147" ht="13.5">
      <c r="M147" s="152"/>
    </row>
    <row r="148" ht="13.5">
      <c r="M148" s="152"/>
    </row>
    <row r="149" ht="13.5">
      <c r="M149" s="152"/>
    </row>
    <row r="150" ht="13.5">
      <c r="M150" s="152"/>
    </row>
    <row r="151" ht="13.5">
      <c r="M151" s="152"/>
    </row>
    <row r="152" ht="13.5">
      <c r="M152" s="152"/>
    </row>
    <row r="153" ht="13.5">
      <c r="M153" s="152"/>
    </row>
    <row r="154" ht="13.5">
      <c r="M154" s="152"/>
    </row>
    <row r="155" ht="13.5">
      <c r="M155" s="152"/>
    </row>
    <row r="156" ht="13.5">
      <c r="M156" s="152"/>
    </row>
    <row r="157" ht="13.5">
      <c r="M157" s="152"/>
    </row>
    <row r="158" ht="13.5">
      <c r="M158" s="152"/>
    </row>
    <row r="159" ht="13.5">
      <c r="M159" s="152"/>
    </row>
    <row r="160" ht="13.5">
      <c r="M160" s="152"/>
    </row>
    <row r="161" ht="13.5">
      <c r="M161" s="152"/>
    </row>
    <row r="162" ht="13.5">
      <c r="M162" s="152"/>
    </row>
    <row r="163" ht="13.5">
      <c r="M163" s="152"/>
    </row>
    <row r="164" ht="13.5">
      <c r="M164" s="152"/>
    </row>
    <row r="165" ht="13.5">
      <c r="M165" s="152"/>
    </row>
    <row r="166" ht="13.5">
      <c r="M166" s="152"/>
    </row>
    <row r="167" ht="13.5">
      <c r="M167" s="152"/>
    </row>
    <row r="168" ht="13.5">
      <c r="M168" s="152"/>
    </row>
    <row r="169" ht="13.5">
      <c r="M169" s="152"/>
    </row>
    <row r="170" ht="13.5">
      <c r="M170" s="152"/>
    </row>
    <row r="171" ht="13.5">
      <c r="M171" s="152"/>
    </row>
    <row r="172" ht="13.5">
      <c r="M172" s="152"/>
    </row>
    <row r="173" ht="13.5">
      <c r="M173" s="152"/>
    </row>
    <row r="174" ht="13.5">
      <c r="M174" s="152"/>
    </row>
    <row r="175" ht="13.5">
      <c r="M175" s="152"/>
    </row>
    <row r="176" ht="13.5">
      <c r="M176" s="152"/>
    </row>
    <row r="177" ht="13.5">
      <c r="M177" s="152"/>
    </row>
    <row r="178" ht="13.5">
      <c r="M178" s="152"/>
    </row>
    <row r="179" ht="13.5">
      <c r="M179" s="152"/>
    </row>
    <row r="180" ht="13.5">
      <c r="M180" s="152"/>
    </row>
    <row r="181" ht="13.5">
      <c r="M181" s="152"/>
    </row>
    <row r="182" ht="13.5">
      <c r="M182" s="152"/>
    </row>
    <row r="183" ht="13.5">
      <c r="M183" s="152"/>
    </row>
    <row r="184" ht="13.5">
      <c r="M184" s="152"/>
    </row>
    <row r="185" ht="13.5">
      <c r="M185" s="152"/>
    </row>
    <row r="186" ht="13.5">
      <c r="M186" s="152"/>
    </row>
    <row r="187" ht="13.5">
      <c r="M187" s="152"/>
    </row>
    <row r="188" ht="13.5">
      <c r="M188" s="152"/>
    </row>
    <row r="189" ht="13.5">
      <c r="M189" s="152"/>
    </row>
    <row r="190" ht="13.5">
      <c r="M190" s="152"/>
    </row>
    <row r="191" ht="13.5">
      <c r="M191" s="152"/>
    </row>
    <row r="192" ht="13.5">
      <c r="M192" s="152"/>
    </row>
    <row r="193" ht="13.5">
      <c r="M193" s="152"/>
    </row>
    <row r="194" ht="13.5">
      <c r="M194" s="152"/>
    </row>
    <row r="195" ht="13.5">
      <c r="M195" s="152"/>
    </row>
    <row r="196" ht="13.5">
      <c r="M196" s="152"/>
    </row>
    <row r="197" ht="13.5">
      <c r="M197" s="152"/>
    </row>
    <row r="198" ht="13.5">
      <c r="M198" s="152"/>
    </row>
    <row r="199" ht="13.5">
      <c r="M199" s="152"/>
    </row>
    <row r="200" ht="13.5">
      <c r="M200" s="152"/>
    </row>
    <row r="201" ht="13.5">
      <c r="M201" s="152"/>
    </row>
    <row r="202" ht="13.5">
      <c r="M202" s="152"/>
    </row>
    <row r="203" ht="13.5">
      <c r="M203" s="152"/>
    </row>
    <row r="204" ht="13.5">
      <c r="M204" s="152"/>
    </row>
    <row r="205" ht="13.5">
      <c r="M205" s="152"/>
    </row>
    <row r="206" ht="13.5">
      <c r="M206" s="152"/>
    </row>
    <row r="207" ht="13.5">
      <c r="M207" s="152"/>
    </row>
    <row r="208" ht="13.5">
      <c r="M208" s="152"/>
    </row>
    <row r="209" ht="13.5">
      <c r="M209" s="152"/>
    </row>
    <row r="210" ht="13.5">
      <c r="M210" s="152"/>
    </row>
    <row r="211" ht="13.5">
      <c r="M211" s="152"/>
    </row>
    <row r="212" ht="13.5">
      <c r="M212" s="152"/>
    </row>
    <row r="213" ht="13.5">
      <c r="M213" s="152"/>
    </row>
    <row r="214" ht="13.5">
      <c r="M214" s="152"/>
    </row>
    <row r="215" ht="13.5">
      <c r="M215" s="152"/>
    </row>
    <row r="216" ht="13.5">
      <c r="M216" s="152"/>
    </row>
    <row r="217" ht="13.5">
      <c r="M217" s="152"/>
    </row>
    <row r="218" ht="13.5">
      <c r="M218" s="152"/>
    </row>
    <row r="219" ht="13.5">
      <c r="M219" s="152"/>
    </row>
    <row r="220" ht="13.5">
      <c r="M220" s="152"/>
    </row>
    <row r="221" ht="13.5">
      <c r="M221" s="152"/>
    </row>
    <row r="222" ht="13.5">
      <c r="M222" s="152"/>
    </row>
    <row r="223" ht="13.5">
      <c r="M223" s="152"/>
    </row>
    <row r="224" ht="13.5">
      <c r="M224" s="152"/>
    </row>
    <row r="225" ht="13.5">
      <c r="M225" s="152"/>
    </row>
    <row r="226" ht="13.5">
      <c r="M226" s="152"/>
    </row>
    <row r="227" ht="13.5">
      <c r="M227" s="152"/>
    </row>
    <row r="228" ht="13.5">
      <c r="M228" s="152"/>
    </row>
    <row r="229" ht="13.5">
      <c r="M229" s="152"/>
    </row>
    <row r="230" ht="13.5">
      <c r="M230" s="152"/>
    </row>
    <row r="231" ht="13.5">
      <c r="M231" s="152"/>
    </row>
    <row r="232" ht="13.5">
      <c r="M232" s="152"/>
    </row>
    <row r="233" ht="13.5">
      <c r="M233" s="152"/>
    </row>
    <row r="234" ht="13.5">
      <c r="M234" s="152"/>
    </row>
    <row r="235" ht="13.5">
      <c r="M235" s="152"/>
    </row>
    <row r="236" ht="13.5">
      <c r="M236" s="152"/>
    </row>
    <row r="237" ht="13.5">
      <c r="M237" s="152"/>
    </row>
    <row r="238" ht="13.5">
      <c r="M238" s="152"/>
    </row>
    <row r="239" ht="13.5">
      <c r="M239" s="152"/>
    </row>
    <row r="240" ht="13.5">
      <c r="M240" s="152"/>
    </row>
    <row r="241" ht="13.5">
      <c r="M241" s="152"/>
    </row>
    <row r="242" ht="13.5">
      <c r="M242" s="152"/>
    </row>
    <row r="243" ht="13.5">
      <c r="M243" s="152"/>
    </row>
    <row r="244" ht="13.5">
      <c r="M244" s="152"/>
    </row>
    <row r="245" ht="13.5">
      <c r="M245" s="152"/>
    </row>
    <row r="246" ht="13.5">
      <c r="M246" s="152"/>
    </row>
    <row r="247" ht="13.5">
      <c r="M247" s="152"/>
    </row>
    <row r="248" ht="13.5">
      <c r="M248" s="152"/>
    </row>
    <row r="249" ht="13.5">
      <c r="M249" s="152"/>
    </row>
    <row r="250" ht="13.5">
      <c r="M250" s="152"/>
    </row>
    <row r="251" ht="13.5">
      <c r="M251" s="152"/>
    </row>
    <row r="252" ht="13.5">
      <c r="M252" s="152"/>
    </row>
    <row r="253" ht="13.5">
      <c r="M253" s="152"/>
    </row>
    <row r="254" ht="13.5">
      <c r="M254" s="152"/>
    </row>
    <row r="255" ht="13.5">
      <c r="M255" s="152"/>
    </row>
    <row r="256" ht="13.5">
      <c r="M256" s="152"/>
    </row>
    <row r="257" ht="13.5">
      <c r="M257" s="152"/>
    </row>
    <row r="258" ht="13.5">
      <c r="M258" s="152"/>
    </row>
    <row r="259" ht="13.5">
      <c r="M259" s="152"/>
    </row>
    <row r="260" ht="13.5">
      <c r="M260" s="152"/>
    </row>
    <row r="261" ht="13.5">
      <c r="M261" s="152"/>
    </row>
    <row r="262" ht="13.5">
      <c r="M262" s="152"/>
    </row>
    <row r="263" ht="13.5">
      <c r="M263" s="152"/>
    </row>
    <row r="264" ht="13.5">
      <c r="M264" s="152"/>
    </row>
    <row r="265" ht="13.5">
      <c r="M265" s="152"/>
    </row>
    <row r="266" ht="13.5">
      <c r="M266" s="152"/>
    </row>
    <row r="267" ht="13.5">
      <c r="M267" s="152"/>
    </row>
    <row r="268" ht="13.5">
      <c r="M268" s="152"/>
    </row>
    <row r="269" ht="13.5">
      <c r="M269" s="152"/>
    </row>
    <row r="270" ht="13.5">
      <c r="M270" s="152"/>
    </row>
    <row r="271" ht="13.5">
      <c r="M271" s="152"/>
    </row>
    <row r="272" ht="13.5">
      <c r="M272" s="152"/>
    </row>
    <row r="273" ht="13.5">
      <c r="M273" s="152"/>
    </row>
    <row r="274" ht="13.5">
      <c r="M274" s="152"/>
    </row>
    <row r="275" ht="13.5">
      <c r="M275" s="152"/>
    </row>
    <row r="276" ht="13.5">
      <c r="M276" s="152"/>
    </row>
    <row r="277" ht="13.5">
      <c r="M277" s="152"/>
    </row>
    <row r="278" ht="13.5">
      <c r="M278" s="152"/>
    </row>
    <row r="279" ht="13.5">
      <c r="M279" s="152"/>
    </row>
    <row r="280" ht="13.5">
      <c r="M280" s="152"/>
    </row>
    <row r="281" ht="13.5">
      <c r="M281" s="152"/>
    </row>
    <row r="282" ht="13.5">
      <c r="M282" s="152"/>
    </row>
    <row r="283" ht="13.5">
      <c r="M283" s="152"/>
    </row>
    <row r="284" ht="13.5">
      <c r="M284" s="152"/>
    </row>
    <row r="285" ht="13.5">
      <c r="M285" s="152"/>
    </row>
    <row r="286" ht="13.5">
      <c r="M286" s="152"/>
    </row>
    <row r="287" ht="13.5">
      <c r="M287" s="152"/>
    </row>
    <row r="288" ht="13.5">
      <c r="M288" s="152"/>
    </row>
    <row r="289" ht="13.5">
      <c r="M289" s="152"/>
    </row>
    <row r="290" ht="13.5">
      <c r="M290" s="152"/>
    </row>
    <row r="291" ht="13.5">
      <c r="M291" s="152"/>
    </row>
    <row r="292" ht="13.5">
      <c r="M292" s="152"/>
    </row>
    <row r="293" ht="13.5">
      <c r="M293" s="152"/>
    </row>
    <row r="294" ht="13.5">
      <c r="M294" s="152"/>
    </row>
    <row r="295" ht="13.5">
      <c r="M295" s="152"/>
    </row>
    <row r="296" ht="13.5">
      <c r="M296" s="152"/>
    </row>
    <row r="297" ht="13.5">
      <c r="M297" s="152"/>
    </row>
    <row r="298" ht="13.5">
      <c r="M298" s="152"/>
    </row>
    <row r="299" ht="13.5">
      <c r="M299" s="152"/>
    </row>
    <row r="300" ht="13.5">
      <c r="M300" s="152"/>
    </row>
    <row r="301" ht="13.5">
      <c r="M301" s="152"/>
    </row>
    <row r="302" ht="13.5">
      <c r="M302" s="152"/>
    </row>
    <row r="303" ht="13.5">
      <c r="M303" s="152"/>
    </row>
    <row r="304" ht="13.5">
      <c r="M304" s="152"/>
    </row>
    <row r="305" ht="13.5">
      <c r="M305" s="152"/>
    </row>
    <row r="306" ht="13.5">
      <c r="M306" s="152"/>
    </row>
    <row r="307" ht="13.5">
      <c r="M307" s="152"/>
    </row>
    <row r="308" ht="13.5">
      <c r="M308" s="152"/>
    </row>
    <row r="309" ht="13.5">
      <c r="M309" s="152"/>
    </row>
    <row r="310" ht="13.5">
      <c r="M310" s="152"/>
    </row>
    <row r="311" ht="13.5">
      <c r="M311" s="152"/>
    </row>
    <row r="312" ht="13.5">
      <c r="M312" s="152"/>
    </row>
    <row r="313" ht="13.5">
      <c r="M313" s="152"/>
    </row>
    <row r="314" ht="13.5">
      <c r="M314" s="152"/>
    </row>
    <row r="315" ht="13.5">
      <c r="M315" s="152"/>
    </row>
    <row r="316" ht="13.5">
      <c r="M316" s="152"/>
    </row>
    <row r="317" ht="13.5">
      <c r="M317" s="152"/>
    </row>
    <row r="318" ht="13.5">
      <c r="M318" s="152"/>
    </row>
    <row r="319" ht="13.5">
      <c r="M319" s="152"/>
    </row>
    <row r="320" ht="13.5">
      <c r="M320" s="152"/>
    </row>
    <row r="321" ht="13.5">
      <c r="M321" s="152"/>
    </row>
    <row r="322" ht="13.5">
      <c r="M322" s="152"/>
    </row>
    <row r="323" ht="13.5">
      <c r="M323" s="152"/>
    </row>
    <row r="324" ht="13.5">
      <c r="M324" s="152"/>
    </row>
    <row r="325" ht="13.5">
      <c r="M325" s="152"/>
    </row>
    <row r="326" ht="13.5">
      <c r="M326" s="152"/>
    </row>
    <row r="327" ht="13.5">
      <c r="M327" s="152"/>
    </row>
    <row r="328" ht="13.5">
      <c r="M328" s="152"/>
    </row>
    <row r="329" ht="13.5">
      <c r="M329" s="152"/>
    </row>
    <row r="330" ht="13.5">
      <c r="M330" s="152"/>
    </row>
    <row r="331" ht="13.5">
      <c r="M331" s="152"/>
    </row>
    <row r="332" ht="13.5">
      <c r="M332" s="152"/>
    </row>
    <row r="333" ht="13.5">
      <c r="M333" s="152"/>
    </row>
    <row r="334" ht="13.5">
      <c r="M334" s="152"/>
    </row>
    <row r="335" ht="13.5">
      <c r="M335" s="152"/>
    </row>
    <row r="336" ht="13.5">
      <c r="M336" s="152"/>
    </row>
    <row r="337" ht="13.5">
      <c r="M337" s="152"/>
    </row>
    <row r="338" ht="13.5">
      <c r="M338" s="152"/>
    </row>
    <row r="339" ht="13.5">
      <c r="M339" s="152"/>
    </row>
    <row r="340" ht="13.5">
      <c r="M340" s="152"/>
    </row>
    <row r="341" ht="13.5">
      <c r="M341" s="152"/>
    </row>
    <row r="342" ht="13.5">
      <c r="M342" s="152"/>
    </row>
    <row r="343" ht="13.5">
      <c r="M343" s="152"/>
    </row>
    <row r="344" ht="13.5">
      <c r="M344" s="152"/>
    </row>
    <row r="345" ht="13.5">
      <c r="M345" s="152"/>
    </row>
    <row r="346" ht="13.5">
      <c r="M346" s="152"/>
    </row>
    <row r="347" ht="13.5">
      <c r="M347" s="152"/>
    </row>
    <row r="348" ht="13.5">
      <c r="M348" s="152"/>
    </row>
    <row r="349" ht="13.5">
      <c r="M349" s="152"/>
    </row>
    <row r="350" ht="13.5">
      <c r="M350" s="152"/>
    </row>
    <row r="351" ht="13.5">
      <c r="M351" s="152"/>
    </row>
    <row r="352" ht="13.5">
      <c r="M352" s="152"/>
    </row>
    <row r="353" ht="13.5">
      <c r="M353" s="152"/>
    </row>
    <row r="354" ht="13.5">
      <c r="M354" s="152"/>
    </row>
    <row r="355" ht="13.5">
      <c r="M355" s="152"/>
    </row>
    <row r="356" ht="13.5">
      <c r="M356" s="152"/>
    </row>
    <row r="357" ht="13.5">
      <c r="M357" s="152"/>
    </row>
    <row r="358" ht="13.5">
      <c r="M358" s="152"/>
    </row>
    <row r="359" ht="13.5">
      <c r="M359" s="152"/>
    </row>
    <row r="360" ht="13.5">
      <c r="M360" s="152"/>
    </row>
    <row r="361" ht="13.5">
      <c r="M361" s="152"/>
    </row>
    <row r="362" ht="13.5">
      <c r="M362" s="152"/>
    </row>
    <row r="363" ht="13.5">
      <c r="M363" s="152"/>
    </row>
    <row r="364" ht="13.5">
      <c r="M364" s="152"/>
    </row>
    <row r="365" ht="13.5">
      <c r="M365" s="152"/>
    </row>
    <row r="366" ht="13.5">
      <c r="M366" s="152"/>
    </row>
    <row r="367" ht="13.5">
      <c r="M367" s="152"/>
    </row>
    <row r="368" ht="13.5">
      <c r="M368" s="152"/>
    </row>
    <row r="369" ht="13.5">
      <c r="M369" s="152"/>
    </row>
    <row r="370" ht="13.5">
      <c r="M370" s="152"/>
    </row>
    <row r="371" ht="13.5">
      <c r="M371" s="152"/>
    </row>
    <row r="372" ht="13.5">
      <c r="M372" s="152"/>
    </row>
    <row r="373" ht="13.5">
      <c r="M373" s="152"/>
    </row>
    <row r="374" ht="13.5">
      <c r="M374" s="152"/>
    </row>
    <row r="375" ht="13.5">
      <c r="M375" s="152"/>
    </row>
    <row r="376" ht="13.5">
      <c r="M376" s="152"/>
    </row>
    <row r="377" ht="13.5">
      <c r="M377" s="152"/>
    </row>
    <row r="378" ht="13.5">
      <c r="M378" s="152"/>
    </row>
    <row r="379" ht="13.5">
      <c r="M379" s="152"/>
    </row>
    <row r="380" ht="13.5">
      <c r="M380" s="152"/>
    </row>
    <row r="381" ht="13.5">
      <c r="M381" s="152"/>
    </row>
    <row r="382" ht="13.5">
      <c r="M382" s="152"/>
    </row>
    <row r="383" ht="13.5">
      <c r="M383" s="152"/>
    </row>
    <row r="384" ht="13.5">
      <c r="M384" s="152"/>
    </row>
    <row r="385" ht="13.5">
      <c r="M385" s="152"/>
    </row>
    <row r="386" ht="13.5">
      <c r="M386" s="152"/>
    </row>
    <row r="387" ht="13.5">
      <c r="M387" s="152"/>
    </row>
    <row r="388" ht="13.5">
      <c r="M388" s="152"/>
    </row>
    <row r="389" ht="13.5">
      <c r="M389" s="152"/>
    </row>
    <row r="390" ht="13.5">
      <c r="M390" s="152"/>
    </row>
    <row r="391" ht="13.5">
      <c r="M391" s="152"/>
    </row>
    <row r="392" ht="13.5">
      <c r="M392" s="152"/>
    </row>
    <row r="393" ht="13.5">
      <c r="M393" s="152"/>
    </row>
    <row r="394" ht="13.5">
      <c r="M394" s="152"/>
    </row>
    <row r="395" ht="13.5">
      <c r="M395" s="152"/>
    </row>
    <row r="396" ht="13.5">
      <c r="M396" s="152"/>
    </row>
    <row r="397" ht="13.5">
      <c r="M397" s="152"/>
    </row>
    <row r="398" ht="13.5">
      <c r="M398" s="152"/>
    </row>
    <row r="399" ht="13.5">
      <c r="M399" s="152"/>
    </row>
    <row r="400" ht="13.5">
      <c r="M400" s="152"/>
    </row>
    <row r="401" ht="13.5">
      <c r="M401" s="152"/>
    </row>
    <row r="402" ht="13.5">
      <c r="M402" s="152"/>
    </row>
    <row r="403" ht="13.5">
      <c r="M403" s="152"/>
    </row>
    <row r="404" ht="13.5">
      <c r="M404" s="152"/>
    </row>
    <row r="405" ht="13.5">
      <c r="M405" s="152"/>
    </row>
    <row r="406" ht="13.5">
      <c r="M406" s="152"/>
    </row>
    <row r="407" ht="13.5">
      <c r="M407" s="152"/>
    </row>
    <row r="408" ht="13.5">
      <c r="M408" s="152"/>
    </row>
    <row r="409" ht="13.5">
      <c r="M409" s="152"/>
    </row>
    <row r="410" ht="13.5">
      <c r="M410" s="152"/>
    </row>
    <row r="411" ht="13.5">
      <c r="M411" s="152"/>
    </row>
    <row r="412" ht="13.5">
      <c r="M412" s="152"/>
    </row>
    <row r="413" ht="13.5">
      <c r="M413" s="152"/>
    </row>
    <row r="414" ht="13.5">
      <c r="M414" s="152"/>
    </row>
    <row r="415" ht="13.5">
      <c r="M415" s="152"/>
    </row>
    <row r="416" ht="13.5">
      <c r="M416" s="152"/>
    </row>
    <row r="417" ht="13.5">
      <c r="M417" s="152"/>
    </row>
    <row r="418" ht="13.5">
      <c r="M418" s="152"/>
    </row>
    <row r="419" ht="13.5">
      <c r="M419" s="152"/>
    </row>
    <row r="420" ht="13.5">
      <c r="M420" s="152"/>
    </row>
    <row r="421" ht="13.5">
      <c r="M421" s="152"/>
    </row>
    <row r="422" ht="13.5">
      <c r="M422" s="152"/>
    </row>
    <row r="423" ht="13.5">
      <c r="M423" s="152"/>
    </row>
    <row r="424" ht="13.5">
      <c r="M424" s="152"/>
    </row>
    <row r="425" ht="13.5">
      <c r="M425" s="152"/>
    </row>
    <row r="426" ht="13.5">
      <c r="M426" s="152"/>
    </row>
    <row r="427" ht="13.5">
      <c r="M427" s="152"/>
    </row>
    <row r="428" ht="13.5">
      <c r="M428" s="152"/>
    </row>
    <row r="429" ht="13.5">
      <c r="M429" s="152"/>
    </row>
    <row r="430" ht="13.5">
      <c r="M430" s="152"/>
    </row>
    <row r="431" ht="13.5">
      <c r="M431" s="152"/>
    </row>
    <row r="432" ht="13.5">
      <c r="M432" s="152"/>
    </row>
    <row r="433" ht="13.5">
      <c r="M433" s="152"/>
    </row>
    <row r="434" ht="13.5">
      <c r="M434" s="152"/>
    </row>
    <row r="435" ht="13.5">
      <c r="M435" s="152"/>
    </row>
    <row r="436" ht="13.5">
      <c r="M436" s="152"/>
    </row>
    <row r="437" ht="13.5">
      <c r="M437" s="152"/>
    </row>
    <row r="438" ht="13.5">
      <c r="M438" s="152"/>
    </row>
    <row r="439" ht="13.5">
      <c r="M439" s="152"/>
    </row>
    <row r="440" ht="13.5">
      <c r="M440" s="152"/>
    </row>
    <row r="441" ht="13.5">
      <c r="M441" s="152"/>
    </row>
    <row r="442" ht="13.5">
      <c r="M442" s="152"/>
    </row>
    <row r="443" ht="13.5">
      <c r="M443" s="152"/>
    </row>
    <row r="444" ht="13.5">
      <c r="M444" s="152"/>
    </row>
    <row r="445" ht="13.5">
      <c r="M445" s="152"/>
    </row>
    <row r="446" ht="13.5">
      <c r="M446" s="152"/>
    </row>
    <row r="447" ht="13.5">
      <c r="M447" s="152"/>
    </row>
    <row r="448" ht="13.5">
      <c r="M448" s="152"/>
    </row>
    <row r="449" ht="13.5">
      <c r="M449" s="152"/>
    </row>
    <row r="450" ht="13.5">
      <c r="M450" s="152"/>
    </row>
    <row r="451" ht="13.5">
      <c r="M451" s="152"/>
    </row>
    <row r="452" ht="13.5">
      <c r="M452" s="152"/>
    </row>
    <row r="453" ht="13.5">
      <c r="M453" s="152"/>
    </row>
    <row r="454" ht="13.5">
      <c r="M454" s="152"/>
    </row>
    <row r="455" ht="13.5">
      <c r="M455" s="152"/>
    </row>
    <row r="456" ht="13.5">
      <c r="M456" s="152"/>
    </row>
    <row r="457" ht="13.5">
      <c r="M457" s="152"/>
    </row>
    <row r="458" ht="13.5">
      <c r="M458" s="152"/>
    </row>
    <row r="459" ht="13.5">
      <c r="M459" s="152"/>
    </row>
    <row r="460" ht="13.5">
      <c r="M460" s="152"/>
    </row>
    <row r="461" ht="13.5">
      <c r="M461" s="152"/>
    </row>
    <row r="462" ht="13.5">
      <c r="M462" s="152"/>
    </row>
    <row r="463" ht="13.5">
      <c r="M463" s="152"/>
    </row>
    <row r="464" ht="13.5">
      <c r="M464" s="152"/>
    </row>
    <row r="465" ht="13.5">
      <c r="M465" s="152"/>
    </row>
    <row r="466" ht="13.5">
      <c r="M466" s="152"/>
    </row>
    <row r="467" ht="13.5">
      <c r="M467" s="152"/>
    </row>
    <row r="468" ht="13.5">
      <c r="M468" s="152"/>
    </row>
    <row r="469" ht="13.5">
      <c r="M469" s="152"/>
    </row>
    <row r="470" ht="13.5">
      <c r="M470" s="152"/>
    </row>
    <row r="471" ht="13.5">
      <c r="M471" s="152"/>
    </row>
    <row r="472" ht="13.5">
      <c r="M472" s="152"/>
    </row>
    <row r="473" ht="13.5">
      <c r="M473" s="152"/>
    </row>
    <row r="474" ht="13.5">
      <c r="M474" s="152"/>
    </row>
    <row r="475" ht="13.5">
      <c r="M475" s="152"/>
    </row>
    <row r="476" ht="13.5">
      <c r="M476" s="152"/>
    </row>
    <row r="477" ht="13.5">
      <c r="M477" s="152"/>
    </row>
    <row r="478" ht="13.5">
      <c r="M478" s="152"/>
    </row>
    <row r="479" ht="13.5">
      <c r="M479" s="152"/>
    </row>
    <row r="480" ht="13.5">
      <c r="M480" s="152"/>
    </row>
    <row r="481" ht="13.5">
      <c r="M481" s="152"/>
    </row>
    <row r="482" ht="13.5">
      <c r="M482" s="152"/>
    </row>
    <row r="483" ht="13.5">
      <c r="M483" s="152"/>
    </row>
    <row r="484" ht="13.5">
      <c r="M484" s="152"/>
    </row>
    <row r="485" ht="13.5">
      <c r="M485" s="152"/>
    </row>
    <row r="486" ht="13.5">
      <c r="M486" s="152"/>
    </row>
    <row r="487" ht="13.5">
      <c r="M487" s="152"/>
    </row>
    <row r="488" ht="13.5">
      <c r="M488" s="152"/>
    </row>
    <row r="489" ht="13.5">
      <c r="M489" s="152"/>
    </row>
    <row r="490" ht="13.5">
      <c r="M490" s="152"/>
    </row>
    <row r="491" ht="13.5">
      <c r="M491" s="152"/>
    </row>
    <row r="492" ht="13.5">
      <c r="M492" s="152"/>
    </row>
    <row r="493" ht="13.5">
      <c r="M493" s="152"/>
    </row>
    <row r="494" ht="13.5">
      <c r="M494" s="152"/>
    </row>
    <row r="495" ht="13.5">
      <c r="M495" s="152"/>
    </row>
    <row r="496" ht="13.5">
      <c r="M496" s="152"/>
    </row>
    <row r="497" ht="13.5">
      <c r="M497" s="152"/>
    </row>
    <row r="498" ht="13.5">
      <c r="M498" s="152"/>
    </row>
    <row r="499" ht="13.5">
      <c r="M499" s="152"/>
    </row>
    <row r="500" ht="13.5">
      <c r="M500" s="152"/>
    </row>
    <row r="501" ht="13.5">
      <c r="M501" s="152"/>
    </row>
    <row r="502" ht="13.5">
      <c r="M502" s="152"/>
    </row>
    <row r="503" ht="13.5">
      <c r="M503" s="152"/>
    </row>
    <row r="504" ht="13.5">
      <c r="M504" s="152"/>
    </row>
    <row r="505" ht="13.5">
      <c r="M505" s="152"/>
    </row>
    <row r="506" ht="13.5">
      <c r="M506" s="152"/>
    </row>
    <row r="507" ht="13.5">
      <c r="M507" s="152"/>
    </row>
    <row r="508" ht="13.5">
      <c r="M508" s="152"/>
    </row>
    <row r="509" ht="13.5">
      <c r="M509" s="152"/>
    </row>
    <row r="510" ht="13.5">
      <c r="M510" s="152"/>
    </row>
    <row r="511" ht="13.5">
      <c r="M511" s="152"/>
    </row>
    <row r="512" ht="13.5">
      <c r="M512" s="152"/>
    </row>
    <row r="513" ht="13.5">
      <c r="M513" s="152"/>
    </row>
    <row r="514" ht="13.5">
      <c r="M514" s="152"/>
    </row>
    <row r="515" ht="13.5">
      <c r="M515" s="152"/>
    </row>
    <row r="516" ht="13.5">
      <c r="M516" s="152"/>
    </row>
    <row r="517" ht="13.5">
      <c r="M517" s="152"/>
    </row>
    <row r="518" ht="13.5">
      <c r="M518" s="152"/>
    </row>
    <row r="519" ht="13.5">
      <c r="M519" s="152"/>
    </row>
    <row r="520" ht="13.5">
      <c r="M520" s="152"/>
    </row>
    <row r="521" ht="13.5">
      <c r="M521" s="152"/>
    </row>
    <row r="522" ht="13.5">
      <c r="M522" s="152"/>
    </row>
    <row r="523" ht="13.5">
      <c r="M523" s="152"/>
    </row>
    <row r="524" ht="13.5">
      <c r="M524" s="152"/>
    </row>
    <row r="525" ht="13.5">
      <c r="M525" s="152"/>
    </row>
    <row r="526" ht="13.5">
      <c r="M526" s="152"/>
    </row>
    <row r="527" ht="13.5">
      <c r="M527" s="152"/>
    </row>
    <row r="528" ht="13.5">
      <c r="M528" s="152"/>
    </row>
    <row r="529" ht="13.5">
      <c r="M529" s="152"/>
    </row>
    <row r="530" ht="13.5">
      <c r="M530" s="152"/>
    </row>
    <row r="531" ht="13.5">
      <c r="M531" s="152"/>
    </row>
    <row r="532" ht="13.5">
      <c r="M532" s="152"/>
    </row>
    <row r="533" ht="13.5">
      <c r="M533" s="152"/>
    </row>
    <row r="534" ht="13.5">
      <c r="M534" s="152"/>
    </row>
    <row r="535" ht="13.5">
      <c r="M535" s="152"/>
    </row>
    <row r="536" ht="13.5">
      <c r="M536" s="152"/>
    </row>
    <row r="537" ht="13.5">
      <c r="M537" s="152"/>
    </row>
    <row r="538" ht="13.5">
      <c r="M538" s="152"/>
    </row>
    <row r="539" ht="13.5">
      <c r="M539" s="152"/>
    </row>
    <row r="540" ht="13.5">
      <c r="M540" s="152"/>
    </row>
    <row r="541" ht="13.5">
      <c r="M541" s="152"/>
    </row>
    <row r="542" ht="13.5">
      <c r="M542" s="152"/>
    </row>
    <row r="543" ht="13.5">
      <c r="M543" s="152"/>
    </row>
    <row r="544" ht="13.5">
      <c r="M544" s="152"/>
    </row>
    <row r="545" ht="13.5">
      <c r="M545" s="152"/>
    </row>
    <row r="546" ht="13.5">
      <c r="M546" s="152"/>
    </row>
    <row r="547" ht="13.5">
      <c r="M547" s="152"/>
    </row>
    <row r="548" ht="13.5">
      <c r="M548" s="152"/>
    </row>
    <row r="549" ht="13.5">
      <c r="M549" s="152"/>
    </row>
    <row r="550" ht="13.5">
      <c r="M550" s="152"/>
    </row>
    <row r="551" ht="13.5">
      <c r="M551" s="152"/>
    </row>
    <row r="552" ht="13.5">
      <c r="M552" s="152"/>
    </row>
    <row r="553" ht="13.5">
      <c r="M553" s="152"/>
    </row>
    <row r="554" ht="13.5">
      <c r="M554" s="152"/>
    </row>
    <row r="555" ht="13.5">
      <c r="M555" s="152"/>
    </row>
    <row r="556" ht="13.5">
      <c r="M556" s="152"/>
    </row>
    <row r="557" ht="13.5">
      <c r="M557" s="152"/>
    </row>
    <row r="558" ht="13.5">
      <c r="M558" s="152"/>
    </row>
    <row r="559" ht="13.5">
      <c r="M559" s="152"/>
    </row>
    <row r="560" ht="13.5">
      <c r="M560" s="152"/>
    </row>
    <row r="561" ht="13.5">
      <c r="M561" s="152"/>
    </row>
    <row r="562" ht="13.5">
      <c r="M562" s="152"/>
    </row>
    <row r="563" ht="13.5">
      <c r="M563" s="152"/>
    </row>
    <row r="564" ht="13.5">
      <c r="M564" s="152"/>
    </row>
    <row r="565" ht="13.5">
      <c r="M565" s="152"/>
    </row>
    <row r="566" ht="13.5">
      <c r="M566" s="152"/>
    </row>
    <row r="567" ht="13.5">
      <c r="M567" s="152"/>
    </row>
    <row r="568" ht="13.5">
      <c r="M568" s="152"/>
    </row>
    <row r="569" ht="13.5">
      <c r="M569" s="152"/>
    </row>
    <row r="570" ht="13.5">
      <c r="M570" s="152"/>
    </row>
    <row r="571" ht="13.5">
      <c r="M571" s="152"/>
    </row>
    <row r="572" ht="13.5">
      <c r="M572" s="152"/>
    </row>
    <row r="573" ht="13.5">
      <c r="M573" s="152"/>
    </row>
    <row r="574" ht="13.5">
      <c r="M574" s="152"/>
    </row>
    <row r="575" ht="13.5">
      <c r="M575" s="152"/>
    </row>
    <row r="576" ht="13.5">
      <c r="M576" s="152"/>
    </row>
    <row r="577" ht="13.5">
      <c r="M577" s="152"/>
    </row>
    <row r="578" ht="13.5">
      <c r="M578" s="152"/>
    </row>
    <row r="579" ht="13.5">
      <c r="M579" s="152"/>
    </row>
    <row r="580" ht="13.5">
      <c r="M580" s="152"/>
    </row>
    <row r="581" ht="13.5">
      <c r="M581" s="152"/>
    </row>
    <row r="582" ht="13.5">
      <c r="M582" s="152"/>
    </row>
    <row r="583" ht="13.5">
      <c r="M583" s="152"/>
    </row>
    <row r="584" ht="13.5">
      <c r="M584" s="152"/>
    </row>
    <row r="585" ht="13.5">
      <c r="M585" s="152"/>
    </row>
    <row r="586" ht="13.5">
      <c r="M586" s="152"/>
    </row>
    <row r="587" ht="13.5">
      <c r="M587" s="152"/>
    </row>
    <row r="588" ht="13.5">
      <c r="M588" s="152"/>
    </row>
    <row r="589" ht="13.5">
      <c r="M589" s="152"/>
    </row>
    <row r="590" ht="13.5">
      <c r="M590" s="152"/>
    </row>
    <row r="591" ht="13.5">
      <c r="M591" s="152"/>
    </row>
    <row r="592" ht="13.5">
      <c r="M592" s="152"/>
    </row>
    <row r="593" ht="13.5">
      <c r="M593" s="152"/>
    </row>
    <row r="594" ht="13.5">
      <c r="M594" s="152"/>
    </row>
    <row r="595" ht="13.5">
      <c r="M595" s="152"/>
    </row>
    <row r="596" ht="13.5">
      <c r="M596" s="152"/>
    </row>
    <row r="597" ht="13.5">
      <c r="M597" s="152"/>
    </row>
    <row r="598" ht="13.5">
      <c r="M598" s="152"/>
    </row>
    <row r="599" ht="13.5">
      <c r="M599" s="152"/>
    </row>
    <row r="600" ht="13.5">
      <c r="M600" s="152"/>
    </row>
    <row r="601" ht="13.5">
      <c r="M601" s="152"/>
    </row>
    <row r="602" ht="13.5">
      <c r="M602" s="152"/>
    </row>
    <row r="603" ht="13.5">
      <c r="M603" s="152"/>
    </row>
    <row r="604" ht="13.5">
      <c r="M604" s="152"/>
    </row>
    <row r="605" ht="13.5">
      <c r="M605" s="152"/>
    </row>
    <row r="606" ht="13.5">
      <c r="M606" s="152"/>
    </row>
    <row r="607" ht="13.5">
      <c r="M607" s="152"/>
    </row>
    <row r="608" ht="13.5">
      <c r="M608" s="152"/>
    </row>
    <row r="609" ht="13.5">
      <c r="M609" s="152"/>
    </row>
    <row r="610" ht="13.5">
      <c r="M610" s="152"/>
    </row>
    <row r="611" ht="13.5">
      <c r="M611" s="152"/>
    </row>
    <row r="612" ht="13.5">
      <c r="M612" s="152"/>
    </row>
    <row r="613" ht="13.5">
      <c r="M613" s="152"/>
    </row>
    <row r="614" ht="13.5">
      <c r="M614" s="152"/>
    </row>
    <row r="615" ht="13.5">
      <c r="M615" s="152"/>
    </row>
    <row r="616" ht="13.5">
      <c r="M616" s="152"/>
    </row>
    <row r="617" ht="13.5">
      <c r="M617" s="152"/>
    </row>
    <row r="618" ht="13.5">
      <c r="M618" s="152"/>
    </row>
    <row r="619" ht="13.5">
      <c r="M619" s="152"/>
    </row>
    <row r="620" ht="13.5">
      <c r="M620" s="152"/>
    </row>
    <row r="621" ht="13.5">
      <c r="M621" s="152"/>
    </row>
    <row r="622" ht="13.5">
      <c r="M622" s="152"/>
    </row>
    <row r="623" ht="13.5">
      <c r="M623" s="152"/>
    </row>
    <row r="624" ht="13.5">
      <c r="M624" s="152"/>
    </row>
    <row r="625" ht="13.5">
      <c r="M625" s="152"/>
    </row>
    <row r="626" ht="13.5">
      <c r="M626" s="152"/>
    </row>
    <row r="627" ht="13.5">
      <c r="M627" s="152"/>
    </row>
    <row r="628" ht="13.5">
      <c r="M628" s="152"/>
    </row>
    <row r="629" ht="13.5">
      <c r="M629" s="152"/>
    </row>
    <row r="630" ht="13.5">
      <c r="M630" s="152"/>
    </row>
    <row r="631" ht="13.5">
      <c r="M631" s="152"/>
    </row>
    <row r="632" ht="13.5">
      <c r="M632" s="152"/>
    </row>
    <row r="633" ht="13.5">
      <c r="M633" s="152"/>
    </row>
    <row r="634" ht="13.5">
      <c r="M634" s="152"/>
    </row>
    <row r="635" ht="13.5">
      <c r="M635" s="152"/>
    </row>
    <row r="636" ht="13.5">
      <c r="M636" s="152"/>
    </row>
    <row r="637" ht="13.5">
      <c r="M637" s="152"/>
    </row>
    <row r="638" ht="13.5">
      <c r="M638" s="152"/>
    </row>
    <row r="639" ht="13.5">
      <c r="M639" s="152"/>
    </row>
    <row r="640" ht="13.5">
      <c r="M640" s="152"/>
    </row>
    <row r="641" ht="13.5">
      <c r="M641" s="152"/>
    </row>
    <row r="642" ht="13.5">
      <c r="M642" s="152"/>
    </row>
    <row r="643" ht="13.5">
      <c r="M643" s="152"/>
    </row>
    <row r="644" ht="13.5">
      <c r="M644" s="152"/>
    </row>
    <row r="645" ht="13.5">
      <c r="M645" s="152"/>
    </row>
    <row r="646" ht="13.5">
      <c r="M646" s="152"/>
    </row>
    <row r="647" ht="13.5">
      <c r="M647" s="152"/>
    </row>
    <row r="648" ht="13.5">
      <c r="M648" s="152"/>
    </row>
    <row r="649" ht="13.5">
      <c r="M649" s="152"/>
    </row>
    <row r="650" ht="13.5">
      <c r="M650" s="152"/>
    </row>
    <row r="651" ht="13.5">
      <c r="M651" s="152"/>
    </row>
    <row r="652" ht="13.5">
      <c r="M652" s="152"/>
    </row>
    <row r="653" ht="13.5">
      <c r="M653" s="152"/>
    </row>
    <row r="654" ht="13.5">
      <c r="M654" s="152"/>
    </row>
    <row r="655" ht="13.5">
      <c r="M655" s="152"/>
    </row>
    <row r="656" ht="13.5">
      <c r="M656" s="152"/>
    </row>
    <row r="657" ht="13.5">
      <c r="M657" s="152"/>
    </row>
    <row r="658" ht="13.5">
      <c r="M658" s="152"/>
    </row>
    <row r="659" ht="13.5">
      <c r="M659" s="152"/>
    </row>
    <row r="660" ht="13.5">
      <c r="M660" s="152"/>
    </row>
    <row r="661" ht="13.5">
      <c r="M661" s="152"/>
    </row>
    <row r="662" ht="13.5">
      <c r="M662" s="152"/>
    </row>
    <row r="663" ht="13.5">
      <c r="M663" s="152"/>
    </row>
    <row r="664" ht="13.5">
      <c r="M664" s="152"/>
    </row>
    <row r="665" ht="13.5">
      <c r="M665" s="152"/>
    </row>
    <row r="666" ht="13.5">
      <c r="M666" s="152"/>
    </row>
    <row r="667" ht="13.5">
      <c r="M667" s="152"/>
    </row>
    <row r="668" ht="13.5">
      <c r="M668" s="152"/>
    </row>
    <row r="669" ht="13.5">
      <c r="M669" s="152"/>
    </row>
    <row r="670" ht="13.5">
      <c r="M670" s="152"/>
    </row>
    <row r="671" ht="13.5">
      <c r="M671" s="152"/>
    </row>
    <row r="672" ht="13.5">
      <c r="M672" s="152"/>
    </row>
    <row r="673" ht="13.5">
      <c r="M673" s="152"/>
    </row>
    <row r="674" ht="13.5">
      <c r="M674" s="152"/>
    </row>
    <row r="675" ht="13.5">
      <c r="M675" s="152"/>
    </row>
    <row r="676" ht="13.5">
      <c r="M676" s="152"/>
    </row>
    <row r="677" ht="13.5">
      <c r="M677" s="152"/>
    </row>
    <row r="678" ht="13.5">
      <c r="M678" s="152"/>
    </row>
    <row r="679" ht="13.5">
      <c r="M679" s="152"/>
    </row>
    <row r="680" ht="13.5">
      <c r="M680" s="152"/>
    </row>
    <row r="681" ht="13.5">
      <c r="M681" s="152"/>
    </row>
    <row r="682" ht="13.5">
      <c r="M682" s="152"/>
    </row>
    <row r="683" ht="13.5">
      <c r="M683" s="152"/>
    </row>
    <row r="684" ht="13.5">
      <c r="M684" s="152"/>
    </row>
    <row r="685" ht="13.5">
      <c r="M685" s="152"/>
    </row>
    <row r="686" ht="13.5">
      <c r="M686" s="152"/>
    </row>
    <row r="687" ht="13.5">
      <c r="M687" s="152"/>
    </row>
    <row r="688" ht="13.5">
      <c r="M688" s="152"/>
    </row>
    <row r="689" ht="13.5">
      <c r="M689" s="152"/>
    </row>
    <row r="690" ht="13.5">
      <c r="M690" s="152"/>
    </row>
    <row r="691" ht="13.5">
      <c r="M691" s="152"/>
    </row>
    <row r="692" ht="13.5">
      <c r="M692" s="152"/>
    </row>
    <row r="693" ht="13.5">
      <c r="M693" s="152"/>
    </row>
    <row r="694" ht="13.5">
      <c r="M694" s="152"/>
    </row>
    <row r="695" ht="13.5">
      <c r="M695" s="152"/>
    </row>
    <row r="696" ht="13.5">
      <c r="M696" s="152"/>
    </row>
    <row r="697" ht="13.5">
      <c r="M697" s="152"/>
    </row>
    <row r="698" ht="13.5">
      <c r="M698" s="152"/>
    </row>
    <row r="699" ht="13.5">
      <c r="M699" s="152"/>
    </row>
    <row r="700" ht="13.5">
      <c r="M700" s="152"/>
    </row>
    <row r="701" ht="13.5">
      <c r="M701" s="152"/>
    </row>
    <row r="702" ht="13.5">
      <c r="M702" s="152"/>
    </row>
    <row r="703" ht="13.5">
      <c r="M703" s="152"/>
    </row>
    <row r="704" ht="13.5">
      <c r="M704" s="152"/>
    </row>
    <row r="705" ht="13.5">
      <c r="M705" s="152"/>
    </row>
    <row r="706" ht="13.5">
      <c r="M706" s="152"/>
    </row>
    <row r="707" ht="13.5">
      <c r="M707" s="152"/>
    </row>
    <row r="708" ht="13.5">
      <c r="M708" s="152"/>
    </row>
    <row r="709" ht="13.5">
      <c r="M709" s="152"/>
    </row>
    <row r="710" ht="13.5">
      <c r="M710" s="152"/>
    </row>
    <row r="711" ht="13.5">
      <c r="M711" s="152"/>
    </row>
    <row r="712" ht="13.5">
      <c r="M712" s="152"/>
    </row>
    <row r="713" ht="13.5">
      <c r="M713" s="152"/>
    </row>
    <row r="714" ht="13.5">
      <c r="M714" s="152"/>
    </row>
    <row r="715" ht="13.5">
      <c r="M715" s="152"/>
    </row>
    <row r="716" ht="13.5">
      <c r="M716" s="152"/>
    </row>
    <row r="717" ht="13.5">
      <c r="M717" s="152"/>
    </row>
    <row r="718" ht="13.5">
      <c r="M718" s="152"/>
    </row>
    <row r="719" ht="13.5">
      <c r="M719" s="152"/>
    </row>
    <row r="720" ht="13.5">
      <c r="M720" s="152"/>
    </row>
    <row r="721" ht="13.5">
      <c r="M721" s="152"/>
    </row>
    <row r="722" ht="13.5">
      <c r="M722" s="152"/>
    </row>
    <row r="723" ht="13.5">
      <c r="M723" s="152"/>
    </row>
    <row r="724" ht="13.5">
      <c r="M724" s="152"/>
    </row>
    <row r="725" ht="13.5">
      <c r="M725" s="152"/>
    </row>
    <row r="726" ht="13.5">
      <c r="M726" s="152"/>
    </row>
    <row r="727" ht="13.5">
      <c r="M727" s="152"/>
    </row>
  </sheetData>
  <sheetProtection password="E59C" sheet="1" objects="1" scenarios="1"/>
  <mergeCells count="1">
    <mergeCell ref="F16:S16"/>
  </mergeCells>
  <printOptions horizontalCentered="1"/>
  <pageMargins left="0.3937007874015748" right="0.3937007874015748" top="0.6692913385826772" bottom="0.3937007874015748" header="0.2362204724409449" footer="0.31496062992125984"/>
  <pageSetup fitToHeight="1" fitToWidth="1" horizontalDpi="600" verticalDpi="600" orientation="landscape" paperSize="8" r:id="rId1"/>
  <headerFooter alignWithMargins="0">
    <oddFooter>&amp;C- 3 -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SHINBO</dc:creator>
  <cp:keywords/>
  <dc:description/>
  <cp:lastModifiedBy>rs14276</cp:lastModifiedBy>
  <dcterms:created xsi:type="dcterms:W3CDTF">2011-07-07T05:05:17Z</dcterms:created>
  <dcterms:modified xsi:type="dcterms:W3CDTF">2011-12-22T00:25:31Z</dcterms:modified>
  <cp:category/>
  <cp:version/>
  <cp:contentType/>
  <cp:contentStatus/>
</cp:coreProperties>
</file>